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firstSheet="5" activeTab="9"/>
  </bookViews>
  <sheets>
    <sheet name="SV Sennwald" sheetId="1" r:id="rId1"/>
    <sheet name="Tell Gams" sheetId="2" r:id="rId2"/>
    <sheet name="SV Grabs" sheetId="3" r:id="rId3"/>
    <sheet name="Militär Werdenberg" sheetId="4" r:id="rId4"/>
    <sheet name="SG Buchs-Räfis" sheetId="5" r:id="rId5"/>
    <sheet name="SV Sevelen" sheetId="6" r:id="rId6"/>
    <sheet name="SV Wartau" sheetId="7" r:id="rId7"/>
    <sheet name="SV Oberschan" sheetId="8" r:id="rId8"/>
    <sheet name="Jung &amp; Alt" sheetId="9" r:id="rId9"/>
    <sheet name="Gesamtrangliste" sheetId="10" r:id="rId10"/>
    <sheet name="Sektionen" sheetId="11" r:id="rId11"/>
    <sheet name="Munitionsverbrauch" sheetId="12" r:id="rId12"/>
  </sheets>
  <definedNames>
    <definedName name="_xlnm.Print_Titles" localSheetId="9">'Gesamtrangliste'!$1:$4</definedName>
    <definedName name="_xlnm.Print_Titles" localSheetId="8">'Jung &amp; Alt'!$1:$4</definedName>
  </definedNames>
  <calcPr fullCalcOnLoad="1"/>
</workbook>
</file>

<file path=xl/sharedStrings.xml><?xml version="1.0" encoding="utf-8"?>
<sst xmlns="http://schemas.openxmlformats.org/spreadsheetml/2006/main" count="2246" uniqueCount="362">
  <si>
    <t>Name</t>
  </si>
  <si>
    <t>Müller</t>
  </si>
  <si>
    <t>Wohlwend</t>
  </si>
  <si>
    <t>Mannhart</t>
  </si>
  <si>
    <t>Willi</t>
  </si>
  <si>
    <t>Dutler</t>
  </si>
  <si>
    <t>Kamm</t>
  </si>
  <si>
    <t>Vetsch</t>
  </si>
  <si>
    <t>Gabathuler</t>
  </si>
  <si>
    <t>Rothenberger</t>
  </si>
  <si>
    <t>Lippuner</t>
  </si>
  <si>
    <t>Scherzinger</t>
  </si>
  <si>
    <t>Schlegel</t>
  </si>
  <si>
    <t>Graf</t>
  </si>
  <si>
    <t>Meier</t>
  </si>
  <si>
    <t>Eggenberger</t>
  </si>
  <si>
    <t>Huber</t>
  </si>
  <si>
    <t>Gugger</t>
  </si>
  <si>
    <t>Zeller</t>
  </si>
  <si>
    <t>Schneider</t>
  </si>
  <si>
    <t>Heimberg</t>
  </si>
  <si>
    <t>Gauer</t>
  </si>
  <si>
    <t>Vorname</t>
  </si>
  <si>
    <t>Jakob</t>
  </si>
  <si>
    <t>Christian</t>
  </si>
  <si>
    <t>Erwin</t>
  </si>
  <si>
    <t>Ernst</t>
  </si>
  <si>
    <t>Beat</t>
  </si>
  <si>
    <t>Stefan</t>
  </si>
  <si>
    <t>Hanspeter</t>
  </si>
  <si>
    <t>Andrea</t>
  </si>
  <si>
    <t>Mathias</t>
  </si>
  <si>
    <t>Marlen</t>
  </si>
  <si>
    <t>Martin</t>
  </si>
  <si>
    <t>Andreas</t>
  </si>
  <si>
    <t>Anton</t>
  </si>
  <si>
    <t>Michael</t>
  </si>
  <si>
    <t>Renato</t>
  </si>
  <si>
    <t>Alfred</t>
  </si>
  <si>
    <t>Heinrich</t>
  </si>
  <si>
    <t>Rico</t>
  </si>
  <si>
    <t>Walter</t>
  </si>
  <si>
    <t>René</t>
  </si>
  <si>
    <t>Florian</t>
  </si>
  <si>
    <t>Werner</t>
  </si>
  <si>
    <t>Marlis</t>
  </si>
  <si>
    <t>Jg</t>
  </si>
  <si>
    <t>Verein</t>
  </si>
  <si>
    <t>SV Sennwald</t>
  </si>
  <si>
    <t>SV Oberschan</t>
  </si>
  <si>
    <t>SV Grabs</t>
  </si>
  <si>
    <t>SG Buchs-Räfis</t>
  </si>
  <si>
    <t>SV Wartau</t>
  </si>
  <si>
    <t>SV Sevelen-Rans</t>
  </si>
  <si>
    <t>Tell Gams</t>
  </si>
  <si>
    <t>Waffe</t>
  </si>
  <si>
    <t>Kar.</t>
  </si>
  <si>
    <t>Res.</t>
  </si>
  <si>
    <t>Rohner</t>
  </si>
  <si>
    <t>Lenherr</t>
  </si>
  <si>
    <t>Zangger</t>
  </si>
  <si>
    <t>Hassler</t>
  </si>
  <si>
    <t>Gantenbein</t>
  </si>
  <si>
    <t>Bösch</t>
  </si>
  <si>
    <t>Marcel</t>
  </si>
  <si>
    <t>Fritz</t>
  </si>
  <si>
    <t>Monika</t>
  </si>
  <si>
    <t>Esther</t>
  </si>
  <si>
    <t>Christoph</t>
  </si>
  <si>
    <t>Simon</t>
  </si>
  <si>
    <t>Marco</t>
  </si>
  <si>
    <t>Mario</t>
  </si>
  <si>
    <t>Bruno</t>
  </si>
  <si>
    <t>Georg</t>
  </si>
  <si>
    <t>Peter</t>
  </si>
  <si>
    <t>Roger</t>
  </si>
  <si>
    <t>Hans</t>
  </si>
  <si>
    <t>MSV Werdenberg</t>
  </si>
  <si>
    <t>Zogg</t>
  </si>
  <si>
    <t>Vögeli</t>
  </si>
  <si>
    <t>Thöny</t>
  </si>
  <si>
    <t>Wüst</t>
  </si>
  <si>
    <t>Freuler</t>
  </si>
  <si>
    <t>Heussi</t>
  </si>
  <si>
    <t>Kaiser</t>
  </si>
  <si>
    <t>Kressig</t>
  </si>
  <si>
    <t>Hanselmann</t>
  </si>
  <si>
    <t>Berger</t>
  </si>
  <si>
    <t>Jäger</t>
  </si>
  <si>
    <t>Utzinger</t>
  </si>
  <si>
    <t>Althaus</t>
  </si>
  <si>
    <t>Johann</t>
  </si>
  <si>
    <t>Ursula</t>
  </si>
  <si>
    <t>Robert</t>
  </si>
  <si>
    <t>Karl</t>
  </si>
  <si>
    <t>Josef</t>
  </si>
  <si>
    <t>Sabrina</t>
  </si>
  <si>
    <t>Thomas</t>
  </si>
  <si>
    <t>Göpf</t>
  </si>
  <si>
    <t>Arthur</t>
  </si>
  <si>
    <t>Markus</t>
  </si>
  <si>
    <t>Marc</t>
  </si>
  <si>
    <t>Frei</t>
  </si>
  <si>
    <t>Fuchs</t>
  </si>
  <si>
    <t>Egli</t>
  </si>
  <si>
    <t>Schächle</t>
  </si>
  <si>
    <t>Hardegger</t>
  </si>
  <si>
    <t>Schwarz</t>
  </si>
  <si>
    <t>Näscher</t>
  </si>
  <si>
    <t>Locher</t>
  </si>
  <si>
    <t>Schnider</t>
  </si>
  <si>
    <t>Geri</t>
  </si>
  <si>
    <t>Ewald</t>
  </si>
  <si>
    <t>Paul</t>
  </si>
  <si>
    <t>Fredy</t>
  </si>
  <si>
    <t>Jan</t>
  </si>
  <si>
    <t>Yvonne</t>
  </si>
  <si>
    <t>Hansjörg</t>
  </si>
  <si>
    <t>Gustav</t>
  </si>
  <si>
    <t>Kaufmann</t>
  </si>
  <si>
    <t>Rutz</t>
  </si>
  <si>
    <t>Krässig</t>
  </si>
  <si>
    <t>Küng</t>
  </si>
  <si>
    <t>Heeb</t>
  </si>
  <si>
    <t>Hansjakob</t>
  </si>
  <si>
    <t>Tobias</t>
  </si>
  <si>
    <t>Hansruedi</t>
  </si>
  <si>
    <t>Pfiffner</t>
  </si>
  <si>
    <t>Som</t>
  </si>
  <si>
    <t>Schweizer</t>
  </si>
  <si>
    <t>Tischhauser</t>
  </si>
  <si>
    <t>Maag</t>
  </si>
  <si>
    <t>Zimmermann</t>
  </si>
  <si>
    <t>Adrian</t>
  </si>
  <si>
    <t>Hardy</t>
  </si>
  <si>
    <t>Marina</t>
  </si>
  <si>
    <t>Heinz</t>
  </si>
  <si>
    <t>Hans-Jakob</t>
  </si>
  <si>
    <t>S</t>
  </si>
  <si>
    <t>Rang</t>
  </si>
  <si>
    <t>Pw.</t>
  </si>
  <si>
    <t>Cup</t>
  </si>
  <si>
    <t>Gruppenname</t>
  </si>
  <si>
    <t>Plattastutz</t>
  </si>
  <si>
    <t>Nino</t>
  </si>
  <si>
    <t>Dietschi</t>
  </si>
  <si>
    <t>Luca</t>
  </si>
  <si>
    <t>Sandholzer</t>
  </si>
  <si>
    <t>Lanaberg</t>
  </si>
  <si>
    <t>Mohn</t>
  </si>
  <si>
    <t>Sven</t>
  </si>
  <si>
    <t>Lonna</t>
  </si>
  <si>
    <t>Hörnli</t>
  </si>
  <si>
    <t>Jasmin</t>
  </si>
  <si>
    <t>Zentrumschoner</t>
  </si>
  <si>
    <t>Patrick</t>
  </si>
  <si>
    <t>Balmer</t>
  </si>
  <si>
    <t>Giezendanner</t>
  </si>
  <si>
    <t>Christopher</t>
  </si>
  <si>
    <t>Oswald</t>
  </si>
  <si>
    <t>Rhyner</t>
  </si>
  <si>
    <t>Pirmin</t>
  </si>
  <si>
    <t>David</t>
  </si>
  <si>
    <t>Scherrer</t>
  </si>
  <si>
    <t>Stricker</t>
  </si>
  <si>
    <t>Burkhard</t>
  </si>
  <si>
    <t>Gross</t>
  </si>
  <si>
    <t>Klaus</t>
  </si>
  <si>
    <t>Claudia</t>
  </si>
  <si>
    <t>Grob</t>
  </si>
  <si>
    <t>Enderlin</t>
  </si>
  <si>
    <t>Hanskaspar</t>
  </si>
  <si>
    <t>Schönenberg 1</t>
  </si>
  <si>
    <t>Schönenberg 2</t>
  </si>
  <si>
    <t>Patrik</t>
  </si>
  <si>
    <t>N</t>
  </si>
  <si>
    <t xml:space="preserve">Hans </t>
  </si>
  <si>
    <t>J</t>
  </si>
  <si>
    <t>Kategorie</t>
  </si>
  <si>
    <t>Pflichtresultate</t>
  </si>
  <si>
    <t>Total</t>
  </si>
  <si>
    <t>Total Punkte Pflichtresultate</t>
  </si>
  <si>
    <t>Total Punkte Nichtpflichtresultate</t>
  </si>
  <si>
    <t>2% der Nichtplichtresultate</t>
  </si>
  <si>
    <t>Totalsumme/ Anzahl Pflichtresultate</t>
  </si>
  <si>
    <t>Durchschnitt</t>
  </si>
  <si>
    <t>Werth</t>
  </si>
  <si>
    <t>Claudio</t>
  </si>
  <si>
    <t>Kuriger</t>
  </si>
  <si>
    <t>Philip</t>
  </si>
  <si>
    <t>Annemarie</t>
  </si>
  <si>
    <t>Thomann</t>
  </si>
  <si>
    <t>Remo</t>
  </si>
  <si>
    <t>Schmid</t>
  </si>
  <si>
    <t>Othmar</t>
  </si>
  <si>
    <t>Künzler</t>
  </si>
  <si>
    <t>Johnny</t>
  </si>
  <si>
    <t>Nicht vollständige Gruppen</t>
  </si>
  <si>
    <t>Gewehr 300 Meter</t>
  </si>
  <si>
    <t>Geisser</t>
  </si>
  <si>
    <t>Ueli</t>
  </si>
  <si>
    <t>Rüdisühli</t>
  </si>
  <si>
    <t>Röbi</t>
  </si>
  <si>
    <t>Gäste</t>
  </si>
  <si>
    <t>Ingeborg</t>
  </si>
  <si>
    <t>Bärtsch</t>
  </si>
  <si>
    <t>Regina</t>
  </si>
  <si>
    <t>Farrèr</t>
  </si>
  <si>
    <t>Forrer</t>
  </si>
  <si>
    <t>Sonderegger</t>
  </si>
  <si>
    <t>Ceravolo</t>
  </si>
  <si>
    <t>Sandro</t>
  </si>
  <si>
    <t>Manuel</t>
  </si>
  <si>
    <t>Samuel</t>
  </si>
  <si>
    <t>SG Buchs - Räfis</t>
  </si>
  <si>
    <t>SG Buchs-Räfis 1</t>
  </si>
  <si>
    <t>SG Buchs-Räfis 2</t>
  </si>
  <si>
    <t>SG Buchs-Räfis 3</t>
  </si>
  <si>
    <t>Criailf</t>
  </si>
  <si>
    <t>Gonzen</t>
  </si>
  <si>
    <t>Anzahl Pflichtresultate</t>
  </si>
  <si>
    <t>Durch-schnitt</t>
  </si>
  <si>
    <t>Teil-nehmer</t>
  </si>
  <si>
    <t>Anzahl Karabiner</t>
  </si>
  <si>
    <t>Anzahl Sturmgewehr 90</t>
  </si>
  <si>
    <t>Gstöhl</t>
  </si>
  <si>
    <t>Hartmann</t>
  </si>
  <si>
    <t>Linvers</t>
  </si>
  <si>
    <t>Chris</t>
  </si>
  <si>
    <t>Kilchmann</t>
  </si>
  <si>
    <t>Reich</t>
  </si>
  <si>
    <t>Patric</t>
  </si>
  <si>
    <t>Nüesch</t>
  </si>
  <si>
    <t>Gregory</t>
  </si>
  <si>
    <t>Gauschla</t>
  </si>
  <si>
    <t>Ausz. In CHF</t>
  </si>
  <si>
    <t>Gubser</t>
  </si>
  <si>
    <t>Widmayer</t>
  </si>
  <si>
    <t>Rohrer</t>
  </si>
  <si>
    <t>Jürg</t>
  </si>
  <si>
    <t>Näf</t>
  </si>
  <si>
    <t>Lukas</t>
  </si>
  <si>
    <t>Straus</t>
  </si>
  <si>
    <t>Aaron</t>
  </si>
  <si>
    <t>Senn</t>
  </si>
  <si>
    <t>Hefti</t>
  </si>
  <si>
    <t xml:space="preserve">Werner </t>
  </si>
  <si>
    <t>Brassel</t>
  </si>
  <si>
    <t>Hasler</t>
  </si>
  <si>
    <t>Felix</t>
  </si>
  <si>
    <t>Lanzendörfer</t>
  </si>
  <si>
    <t>Pixner</t>
  </si>
  <si>
    <t>Mariella</t>
  </si>
  <si>
    <t>TS</t>
  </si>
  <si>
    <t>Mindestpflichtresultate:</t>
  </si>
  <si>
    <t>Anzahl Teilnehmer &gt; U20</t>
  </si>
  <si>
    <t>wovon 50%</t>
  </si>
  <si>
    <t>Berechnende Pflichtresultate</t>
  </si>
  <si>
    <t>wovon 50%:</t>
  </si>
  <si>
    <t>Anzahl Sturmgewehr 57 002</t>
  </si>
  <si>
    <t>Anzahl Sturmgewehr 57 003</t>
  </si>
  <si>
    <t>Vereinsresultate</t>
  </si>
  <si>
    <t>Anzahl Freigewehr</t>
  </si>
  <si>
    <t>SG Tell Gams</t>
  </si>
  <si>
    <t>SG Buchs-Räfis 4</t>
  </si>
  <si>
    <t>Gruppe 1</t>
  </si>
  <si>
    <t>Gruppen-total</t>
  </si>
  <si>
    <t>FG</t>
  </si>
  <si>
    <t>Joel</t>
  </si>
  <si>
    <t>57 02</t>
  </si>
  <si>
    <t>Alpiger</t>
  </si>
  <si>
    <t>Nigg</t>
  </si>
  <si>
    <t>Grossenberger</t>
  </si>
  <si>
    <t>Anzahl Sturmgewehr 57 02</t>
  </si>
  <si>
    <t>Anzahl Sturmgewehr 57 03</t>
  </si>
  <si>
    <t>Erne</t>
  </si>
  <si>
    <t>Banzer</t>
  </si>
  <si>
    <t>Viktor</t>
  </si>
  <si>
    <t>57 03</t>
  </si>
  <si>
    <t>Boxler</t>
  </si>
  <si>
    <t xml:space="preserve">Giuliani </t>
  </si>
  <si>
    <t>Noemi</t>
  </si>
  <si>
    <t>Leuenberger</t>
  </si>
  <si>
    <t>Häfeli</t>
  </si>
  <si>
    <t>Artur</t>
  </si>
  <si>
    <t>Jahn</t>
  </si>
  <si>
    <t>Aliesch</t>
  </si>
  <si>
    <t>Gulli</t>
  </si>
  <si>
    <t>Laura</t>
  </si>
  <si>
    <t>Giuliani</t>
  </si>
  <si>
    <t>Inge</t>
  </si>
  <si>
    <t>Klemmer</t>
  </si>
  <si>
    <t>Gerd</t>
  </si>
  <si>
    <t>Zanetti</t>
  </si>
  <si>
    <t>Lampert</t>
  </si>
  <si>
    <t>Dolores</t>
  </si>
  <si>
    <t>Inanc</t>
  </si>
  <si>
    <t>Bayindir</t>
  </si>
  <si>
    <t>Anzahl Standardgewehr</t>
  </si>
  <si>
    <t>Munitionsverbrauch</t>
  </si>
  <si>
    <t>GP 11</t>
  </si>
  <si>
    <t>GP 90</t>
  </si>
  <si>
    <t>Programm à 12 Schuss</t>
  </si>
  <si>
    <t>Tief-schuss</t>
  </si>
  <si>
    <t>Rangliste Verbandsschiessen 2010</t>
  </si>
  <si>
    <t>Frey</t>
  </si>
  <si>
    <t>Rinderer</t>
  </si>
  <si>
    <t>Vreni</t>
  </si>
  <si>
    <t>Bolldorf</t>
  </si>
  <si>
    <t>Axel</t>
  </si>
  <si>
    <t>Gächter</t>
  </si>
  <si>
    <t>Dominik</t>
  </si>
  <si>
    <t>Rangliste Jung&amp;Alt 2010</t>
  </si>
  <si>
    <t xml:space="preserve">Kressig </t>
  </si>
  <si>
    <t>Schindler</t>
  </si>
  <si>
    <t>Aggeler</t>
  </si>
  <si>
    <t>Dominic</t>
  </si>
  <si>
    <t>Koch</t>
  </si>
  <si>
    <t>Stupp</t>
  </si>
  <si>
    <t>Manuela</t>
  </si>
  <si>
    <t>Stüber</t>
  </si>
  <si>
    <t>Andri</t>
  </si>
  <si>
    <t>Flavia</t>
  </si>
  <si>
    <t>Cyrill</t>
  </si>
  <si>
    <t>Srefan</t>
  </si>
  <si>
    <t>Ruedi</t>
  </si>
  <si>
    <t>Beeler</t>
  </si>
  <si>
    <t>Leuzinger</t>
  </si>
  <si>
    <t>Davatz</t>
  </si>
  <si>
    <t>Miro</t>
  </si>
  <si>
    <t>Bernhard</t>
  </si>
  <si>
    <t>Eberle</t>
  </si>
  <si>
    <t>Normann</t>
  </si>
  <si>
    <t>Rüeger</t>
  </si>
  <si>
    <t>Kurt</t>
  </si>
  <si>
    <t>Malin</t>
  </si>
  <si>
    <t>Uschi</t>
  </si>
  <si>
    <t>Steiner</t>
  </si>
  <si>
    <t>Burnaschev</t>
  </si>
  <si>
    <t>Andrey</t>
  </si>
  <si>
    <t>Mily</t>
  </si>
  <si>
    <t>Thür</t>
  </si>
  <si>
    <t>Benno</t>
  </si>
  <si>
    <t>Casanova</t>
  </si>
  <si>
    <t>Harry</t>
  </si>
  <si>
    <t>Schoch</t>
  </si>
  <si>
    <t>Selin</t>
  </si>
  <si>
    <t>Bernegger</t>
  </si>
  <si>
    <t>Damian</t>
  </si>
  <si>
    <t>Matthias</t>
  </si>
  <si>
    <t>Blumer</t>
  </si>
  <si>
    <t>Stephan</t>
  </si>
  <si>
    <t>Verbandsschiessen 2010</t>
  </si>
  <si>
    <t xml:space="preserve">SG Buchs-Räfis </t>
  </si>
  <si>
    <t>Voralp</t>
  </si>
  <si>
    <t>Joèl</t>
  </si>
  <si>
    <t>Margli</t>
  </si>
  <si>
    <t>Ulrich</t>
  </si>
  <si>
    <t>Gamperfin</t>
  </si>
  <si>
    <t>Michi</t>
  </si>
  <si>
    <t>Gämsler</t>
  </si>
  <si>
    <t>Zagg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</si>
</sst>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&quot;SFr.&quot;\ #,##0.00"/>
    <numFmt numFmtId="178" formatCode="0.000"/>
    <numFmt numFmtId="179" formatCode="_ * #,##0.000_ ;_ * \-#,##0.000_ ;_ * &quot;-&quot;???_ ;_ @_ "/>
    <numFmt numFmtId="180" formatCode="_ * #,##0.0_ ;_ * \-#,##0.0_ ;_ * &quot;-&quot;??_ ;_ @_ "/>
    <numFmt numFmtId="181" formatCode="_ * #,##0.00_ ;_ * \-#,##0.00_ ;_ * &quot;-&quot;???_ ;_ @_ "/>
    <numFmt numFmtId="182" formatCode="_ * #,##0.0_ ;_ * \-#,##0.0_ ;_ * &quot;-&quot;???_ ;_ @_ "/>
    <numFmt numFmtId="183" formatCode="_ * #,##0_ ;_ * \-#,##0_ ;_ * &quot;-&quot;???_ ;_ @_ "/>
    <numFmt numFmtId="184" formatCode="_ * #,##0_ ;_ * \-#,##0_ ;_ * &quot;-&quot;??_ ;_ @_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" xfId="16" applyNumberForma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79" fontId="0" fillId="0" borderId="4" xfId="16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79" fontId="0" fillId="0" borderId="7" xfId="16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Fill="1" applyAlignment="1">
      <alignment/>
    </xf>
    <xf numFmtId="17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0" fontId="0" fillId="0" borderId="1" xfId="16" applyNumberFormat="1" applyFill="1" applyBorder="1" applyAlignment="1">
      <alignment horizontal="center"/>
    </xf>
    <xf numFmtId="180" fontId="0" fillId="0" borderId="1" xfId="16" applyNumberFormat="1" applyBorder="1" applyAlignment="1">
      <alignment horizontal="center"/>
    </xf>
    <xf numFmtId="180" fontId="0" fillId="0" borderId="7" xfId="16" applyNumberForma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78" fontId="3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6" fillId="0" borderId="0" xfId="0" applyFont="1" applyAlignment="1">
      <alignment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0" fontId="0" fillId="0" borderId="4" xfId="16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179" fontId="0" fillId="0" borderId="25" xfId="16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3" fontId="0" fillId="0" borderId="4" xfId="16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183" fontId="0" fillId="0" borderId="1" xfId="16" applyNumberFormat="1" applyBorder="1" applyAlignment="1">
      <alignment/>
    </xf>
    <xf numFmtId="183" fontId="0" fillId="0" borderId="7" xfId="16" applyNumberFormat="1" applyBorder="1" applyAlignment="1">
      <alignment/>
    </xf>
    <xf numFmtId="0" fontId="3" fillId="0" borderId="24" xfId="0" applyFont="1" applyBorder="1" applyAlignment="1">
      <alignment horizontal="center"/>
    </xf>
    <xf numFmtId="183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12" fillId="0" borderId="20" xfId="0" applyFont="1" applyBorder="1" applyAlignment="1">
      <alignment/>
    </xf>
    <xf numFmtId="184" fontId="12" fillId="0" borderId="20" xfId="16" applyNumberFormat="1" applyFont="1" applyBorder="1" applyAlignment="1">
      <alignment/>
    </xf>
    <xf numFmtId="184" fontId="12" fillId="0" borderId="20" xfId="16" applyNumberFormat="1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9" fontId="0" fillId="0" borderId="13" xfId="16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8.7109375" style="0" customWidth="1"/>
    <col min="3" max="3" width="10.7109375" style="0" bestFit="1" customWidth="1"/>
    <col min="4" max="4" width="3.8515625" style="0" customWidth="1"/>
    <col min="5" max="5" width="15.7109375" style="0" bestFit="1" customWidth="1"/>
    <col min="6" max="6" width="7.7109375" style="0" bestFit="1" customWidth="1"/>
    <col min="7" max="7" width="4.8515625" style="0" bestFit="1" customWidth="1"/>
    <col min="8" max="8" width="4.8515625" style="0" customWidth="1"/>
    <col min="9" max="9" width="4.57421875" style="0" hidden="1" customWidth="1"/>
    <col min="10" max="10" width="4.28125" style="24" bestFit="1" customWidth="1"/>
  </cols>
  <sheetData>
    <row r="2" ht="26.25">
      <c r="A2" s="13" t="s">
        <v>304</v>
      </c>
    </row>
    <row r="5" ht="13.5" thickBot="1"/>
    <row r="6" spans="1:10" ht="13.5" thickBot="1">
      <c r="A6" s="95" t="s">
        <v>139</v>
      </c>
      <c r="B6" s="96" t="s">
        <v>0</v>
      </c>
      <c r="C6" s="96" t="s">
        <v>22</v>
      </c>
      <c r="D6" s="97" t="s">
        <v>46</v>
      </c>
      <c r="E6" s="97" t="s">
        <v>47</v>
      </c>
      <c r="F6" s="97" t="s">
        <v>55</v>
      </c>
      <c r="G6" s="97" t="s">
        <v>57</v>
      </c>
      <c r="H6" s="97" t="s">
        <v>253</v>
      </c>
      <c r="I6" s="97" t="s">
        <v>140</v>
      </c>
      <c r="J6" s="98" t="s">
        <v>141</v>
      </c>
    </row>
    <row r="7" spans="1:10" ht="12.75">
      <c r="A7" s="29">
        <v>1</v>
      </c>
      <c r="B7" s="30" t="s">
        <v>2</v>
      </c>
      <c r="C7" s="30" t="s">
        <v>25</v>
      </c>
      <c r="D7" s="32">
        <v>53</v>
      </c>
      <c r="E7" s="32" t="s">
        <v>48</v>
      </c>
      <c r="F7" s="32" t="s">
        <v>138</v>
      </c>
      <c r="G7" s="32">
        <v>98</v>
      </c>
      <c r="H7" s="32">
        <v>98</v>
      </c>
      <c r="I7" s="78"/>
      <c r="J7" s="33" t="s">
        <v>177</v>
      </c>
    </row>
    <row r="8" spans="1:10" ht="12.75">
      <c r="A8" s="39">
        <v>2</v>
      </c>
      <c r="B8" s="10" t="s">
        <v>7</v>
      </c>
      <c r="C8" s="10" t="s">
        <v>43</v>
      </c>
      <c r="D8" s="17">
        <v>41</v>
      </c>
      <c r="E8" s="17" t="s">
        <v>48</v>
      </c>
      <c r="F8" s="17" t="s">
        <v>138</v>
      </c>
      <c r="G8" s="17">
        <v>97</v>
      </c>
      <c r="H8" s="17">
        <v>96</v>
      </c>
      <c r="I8" s="8"/>
      <c r="J8" s="40" t="s">
        <v>177</v>
      </c>
    </row>
    <row r="9" spans="1:10" ht="12.75">
      <c r="A9" s="39">
        <v>3</v>
      </c>
      <c r="B9" s="10" t="s">
        <v>5</v>
      </c>
      <c r="C9" s="10" t="s">
        <v>162</v>
      </c>
      <c r="D9" s="17">
        <v>60</v>
      </c>
      <c r="E9" s="17" t="s">
        <v>48</v>
      </c>
      <c r="F9" s="17" t="s">
        <v>138</v>
      </c>
      <c r="G9" s="17">
        <v>93</v>
      </c>
      <c r="H9" s="17">
        <v>94</v>
      </c>
      <c r="I9" s="8"/>
      <c r="J9" s="40" t="s">
        <v>175</v>
      </c>
    </row>
    <row r="10" spans="1:10" ht="12.75">
      <c r="A10" s="39">
        <v>4</v>
      </c>
      <c r="B10" s="10" t="s">
        <v>84</v>
      </c>
      <c r="C10" s="10" t="s">
        <v>116</v>
      </c>
      <c r="D10" s="17">
        <v>59</v>
      </c>
      <c r="E10" s="17" t="s">
        <v>48</v>
      </c>
      <c r="F10" s="17" t="s">
        <v>138</v>
      </c>
      <c r="G10" s="17">
        <v>92</v>
      </c>
      <c r="H10" s="17">
        <v>92</v>
      </c>
      <c r="I10" s="8"/>
      <c r="J10" s="40" t="s">
        <v>177</v>
      </c>
    </row>
    <row r="11" spans="1:10" ht="12.75">
      <c r="A11" s="53">
        <v>5</v>
      </c>
      <c r="B11" s="10" t="s">
        <v>87</v>
      </c>
      <c r="C11" s="10" t="s">
        <v>99</v>
      </c>
      <c r="D11" s="17">
        <v>33</v>
      </c>
      <c r="E11" s="17" t="s">
        <v>48</v>
      </c>
      <c r="F11" s="17" t="s">
        <v>56</v>
      </c>
      <c r="G11" s="17">
        <v>91</v>
      </c>
      <c r="H11" s="17">
        <v>97</v>
      </c>
      <c r="I11" s="8"/>
      <c r="J11" s="40" t="s">
        <v>175</v>
      </c>
    </row>
    <row r="12" spans="1:10" ht="12.75">
      <c r="A12" s="39">
        <v>6</v>
      </c>
      <c r="B12" s="10" t="s">
        <v>193</v>
      </c>
      <c r="C12" s="10" t="s">
        <v>65</v>
      </c>
      <c r="D12" s="17">
        <v>47</v>
      </c>
      <c r="E12" s="17" t="s">
        <v>48</v>
      </c>
      <c r="F12" s="17" t="s">
        <v>278</v>
      </c>
      <c r="G12" s="17">
        <v>91</v>
      </c>
      <c r="H12" s="17">
        <v>96</v>
      </c>
      <c r="I12" s="8"/>
      <c r="J12" s="40" t="s">
        <v>177</v>
      </c>
    </row>
    <row r="13" spans="1:10" ht="12.75">
      <c r="A13" s="39">
        <v>7</v>
      </c>
      <c r="B13" s="7" t="s">
        <v>84</v>
      </c>
      <c r="C13" s="7" t="s">
        <v>233</v>
      </c>
      <c r="D13" s="6">
        <v>55</v>
      </c>
      <c r="E13" s="17" t="s">
        <v>48</v>
      </c>
      <c r="F13" s="17" t="s">
        <v>138</v>
      </c>
      <c r="G13" s="17">
        <v>90</v>
      </c>
      <c r="H13" s="17">
        <v>98</v>
      </c>
      <c r="I13" s="8"/>
      <c r="J13" s="40" t="s">
        <v>177</v>
      </c>
    </row>
    <row r="14" spans="1:10" ht="12.75">
      <c r="A14" s="39">
        <v>8</v>
      </c>
      <c r="B14" s="10" t="s">
        <v>341</v>
      </c>
      <c r="C14" s="10" t="s">
        <v>342</v>
      </c>
      <c r="D14" s="17">
        <v>57</v>
      </c>
      <c r="E14" s="17" t="s">
        <v>48</v>
      </c>
      <c r="F14" s="17" t="s">
        <v>138</v>
      </c>
      <c r="G14" s="17">
        <v>90</v>
      </c>
      <c r="H14" s="17">
        <v>98</v>
      </c>
      <c r="I14" s="8"/>
      <c r="J14" s="40" t="s">
        <v>177</v>
      </c>
    </row>
    <row r="15" spans="1:10" ht="12.75">
      <c r="A15" s="39">
        <v>9</v>
      </c>
      <c r="B15" s="7" t="s">
        <v>103</v>
      </c>
      <c r="C15" s="7" t="s">
        <v>76</v>
      </c>
      <c r="D15" s="6">
        <v>41</v>
      </c>
      <c r="E15" s="6" t="s">
        <v>48</v>
      </c>
      <c r="F15" s="17" t="s">
        <v>56</v>
      </c>
      <c r="G15" s="17">
        <v>89</v>
      </c>
      <c r="H15" s="17">
        <v>95</v>
      </c>
      <c r="I15" s="8"/>
      <c r="J15" s="40" t="s">
        <v>175</v>
      </c>
    </row>
    <row r="16" spans="1:10" ht="12.75">
      <c r="A16" s="39">
        <v>10</v>
      </c>
      <c r="B16" s="10" t="s">
        <v>89</v>
      </c>
      <c r="C16" s="10" t="s">
        <v>29</v>
      </c>
      <c r="D16" s="17">
        <v>62</v>
      </c>
      <c r="E16" s="17" t="s">
        <v>48</v>
      </c>
      <c r="F16" s="17">
        <v>90</v>
      </c>
      <c r="G16" s="17">
        <v>89</v>
      </c>
      <c r="H16" s="17">
        <v>93</v>
      </c>
      <c r="I16" s="8"/>
      <c r="J16" s="40" t="s">
        <v>177</v>
      </c>
    </row>
    <row r="17" spans="1:10" ht="12.75">
      <c r="A17" s="53">
        <v>11</v>
      </c>
      <c r="B17" s="7" t="s">
        <v>86</v>
      </c>
      <c r="C17" s="7" t="s">
        <v>76</v>
      </c>
      <c r="D17" s="6">
        <v>28</v>
      </c>
      <c r="E17" s="6" t="s">
        <v>48</v>
      </c>
      <c r="F17" s="17" t="s">
        <v>56</v>
      </c>
      <c r="G17" s="17">
        <v>89</v>
      </c>
      <c r="H17" s="17">
        <v>88</v>
      </c>
      <c r="I17" s="8"/>
      <c r="J17" s="40" t="s">
        <v>175</v>
      </c>
    </row>
    <row r="18" spans="1:10" ht="12.75">
      <c r="A18" s="39">
        <v>12</v>
      </c>
      <c r="B18" s="10" t="s">
        <v>86</v>
      </c>
      <c r="C18" s="10" t="s">
        <v>41</v>
      </c>
      <c r="D18" s="17">
        <v>57</v>
      </c>
      <c r="E18" s="17" t="s">
        <v>48</v>
      </c>
      <c r="F18" s="17" t="s">
        <v>278</v>
      </c>
      <c r="G18" s="17">
        <v>89</v>
      </c>
      <c r="H18" s="17">
        <v>87</v>
      </c>
      <c r="I18" s="8"/>
      <c r="J18" s="40" t="s">
        <v>175</v>
      </c>
    </row>
    <row r="19" spans="1:10" ht="12.75">
      <c r="A19" s="39">
        <v>13</v>
      </c>
      <c r="B19" s="10" t="s">
        <v>86</v>
      </c>
      <c r="C19" s="10" t="s">
        <v>99</v>
      </c>
      <c r="D19" s="17">
        <v>51</v>
      </c>
      <c r="E19" s="17" t="s">
        <v>48</v>
      </c>
      <c r="F19" s="17" t="s">
        <v>269</v>
      </c>
      <c r="G19" s="17">
        <v>89</v>
      </c>
      <c r="H19" s="17">
        <v>86</v>
      </c>
      <c r="I19" s="8"/>
      <c r="J19" s="40" t="s">
        <v>177</v>
      </c>
    </row>
    <row r="20" spans="1:10" ht="12.75">
      <c r="A20" s="39">
        <v>14</v>
      </c>
      <c r="B20" s="10" t="s">
        <v>103</v>
      </c>
      <c r="C20" s="10" t="s">
        <v>39</v>
      </c>
      <c r="D20" s="17">
        <v>45</v>
      </c>
      <c r="E20" s="17" t="s">
        <v>48</v>
      </c>
      <c r="F20" s="17" t="s">
        <v>56</v>
      </c>
      <c r="G20" s="17">
        <v>87</v>
      </c>
      <c r="H20" s="17">
        <v>95</v>
      </c>
      <c r="I20" s="8"/>
      <c r="J20" s="40" t="s">
        <v>177</v>
      </c>
    </row>
    <row r="21" spans="1:10" ht="12.75">
      <c r="A21" s="39">
        <v>15</v>
      </c>
      <c r="B21" s="10" t="s">
        <v>19</v>
      </c>
      <c r="C21" s="10" t="s">
        <v>75</v>
      </c>
      <c r="D21" s="17">
        <v>63</v>
      </c>
      <c r="E21" s="17" t="s">
        <v>48</v>
      </c>
      <c r="F21" s="17" t="s">
        <v>138</v>
      </c>
      <c r="G21" s="17">
        <v>87</v>
      </c>
      <c r="H21" s="17">
        <v>91</v>
      </c>
      <c r="I21" s="8"/>
      <c r="J21" s="40" t="s">
        <v>177</v>
      </c>
    </row>
    <row r="22" spans="1:10" ht="12.75">
      <c r="A22" s="39">
        <v>16</v>
      </c>
      <c r="B22" s="7" t="s">
        <v>251</v>
      </c>
      <c r="C22" s="7" t="s">
        <v>95</v>
      </c>
      <c r="D22" s="6">
        <v>48</v>
      </c>
      <c r="E22" s="6" t="s">
        <v>48</v>
      </c>
      <c r="F22" s="17">
        <v>90</v>
      </c>
      <c r="G22" s="17">
        <v>87</v>
      </c>
      <c r="H22" s="17">
        <v>89</v>
      </c>
      <c r="I22" s="8"/>
      <c r="J22" s="40" t="s">
        <v>177</v>
      </c>
    </row>
    <row r="23" spans="1:10" ht="12.75">
      <c r="A23" s="39">
        <v>17</v>
      </c>
      <c r="B23" s="10" t="s">
        <v>123</v>
      </c>
      <c r="C23" s="10" t="s">
        <v>161</v>
      </c>
      <c r="D23" s="17">
        <v>37</v>
      </c>
      <c r="E23" s="17" t="s">
        <v>48</v>
      </c>
      <c r="F23" s="17" t="s">
        <v>269</v>
      </c>
      <c r="G23" s="17">
        <v>86</v>
      </c>
      <c r="H23" s="17">
        <v>97</v>
      </c>
      <c r="I23" s="8"/>
      <c r="J23" s="40" t="s">
        <v>175</v>
      </c>
    </row>
    <row r="24" spans="1:10" ht="12.75">
      <c r="A24" s="39">
        <v>18</v>
      </c>
      <c r="B24" s="7" t="s">
        <v>232</v>
      </c>
      <c r="C24" s="7" t="s">
        <v>76</v>
      </c>
      <c r="D24" s="6">
        <v>53</v>
      </c>
      <c r="E24" s="17" t="s">
        <v>48</v>
      </c>
      <c r="F24" s="17" t="s">
        <v>278</v>
      </c>
      <c r="G24" s="17">
        <v>85</v>
      </c>
      <c r="H24" s="17">
        <v>94</v>
      </c>
      <c r="I24" s="8"/>
      <c r="J24" s="40" t="s">
        <v>177</v>
      </c>
    </row>
    <row r="25" spans="1:10" ht="12.75">
      <c r="A25" s="39">
        <v>19</v>
      </c>
      <c r="B25" s="10" t="s">
        <v>17</v>
      </c>
      <c r="C25" s="10" t="s">
        <v>41</v>
      </c>
      <c r="D25" s="17">
        <v>51</v>
      </c>
      <c r="E25" s="17" t="s">
        <v>48</v>
      </c>
      <c r="F25" s="17" t="s">
        <v>56</v>
      </c>
      <c r="G25" s="17">
        <v>84</v>
      </c>
      <c r="H25" s="17">
        <v>98</v>
      </c>
      <c r="I25" s="8"/>
      <c r="J25" s="40" t="s">
        <v>175</v>
      </c>
    </row>
    <row r="26" spans="1:10" ht="12.75">
      <c r="A26" s="39">
        <v>20</v>
      </c>
      <c r="B26" s="10" t="s">
        <v>81</v>
      </c>
      <c r="C26" s="10" t="s">
        <v>114</v>
      </c>
      <c r="D26" s="17">
        <v>47</v>
      </c>
      <c r="E26" s="17" t="s">
        <v>48</v>
      </c>
      <c r="F26" s="17">
        <v>90</v>
      </c>
      <c r="G26" s="17">
        <v>84</v>
      </c>
      <c r="H26" s="17">
        <v>82</v>
      </c>
      <c r="I26" s="8"/>
      <c r="J26" s="40" t="s">
        <v>177</v>
      </c>
    </row>
    <row r="27" spans="1:10" ht="12.75">
      <c r="A27" s="90">
        <v>21</v>
      </c>
      <c r="B27" s="91" t="s">
        <v>343</v>
      </c>
      <c r="C27" s="91" t="s">
        <v>74</v>
      </c>
      <c r="D27" s="92">
        <v>44</v>
      </c>
      <c r="E27" s="92" t="s">
        <v>48</v>
      </c>
      <c r="F27" s="92" t="s">
        <v>269</v>
      </c>
      <c r="G27" s="92">
        <v>82</v>
      </c>
      <c r="H27" s="92">
        <v>92</v>
      </c>
      <c r="I27" s="132"/>
      <c r="J27" s="93" t="s">
        <v>175</v>
      </c>
    </row>
    <row r="28" spans="1:10" ht="12.75">
      <c r="A28" s="90">
        <v>22</v>
      </c>
      <c r="B28" s="91" t="s">
        <v>11</v>
      </c>
      <c r="C28" s="91" t="s">
        <v>35</v>
      </c>
      <c r="D28" s="92">
        <v>48</v>
      </c>
      <c r="E28" s="92" t="s">
        <v>48</v>
      </c>
      <c r="F28" s="92" t="s">
        <v>278</v>
      </c>
      <c r="G28" s="92">
        <v>80</v>
      </c>
      <c r="H28" s="92">
        <v>94</v>
      </c>
      <c r="I28" s="132"/>
      <c r="J28" s="93" t="s">
        <v>177</v>
      </c>
    </row>
    <row r="29" spans="1:10" ht="13.5" thickBot="1">
      <c r="A29" s="34">
        <v>23</v>
      </c>
      <c r="B29" s="35" t="s">
        <v>89</v>
      </c>
      <c r="C29" s="35" t="s">
        <v>344</v>
      </c>
      <c r="D29" s="37">
        <v>87</v>
      </c>
      <c r="E29" s="37" t="s">
        <v>48</v>
      </c>
      <c r="F29" s="37">
        <v>90</v>
      </c>
      <c r="G29" s="37">
        <v>61</v>
      </c>
      <c r="H29" s="37">
        <v>77</v>
      </c>
      <c r="I29" s="51"/>
      <c r="J29" s="38" t="s">
        <v>177</v>
      </c>
    </row>
    <row r="30" spans="1:10" ht="12.75">
      <c r="A30" s="2"/>
      <c r="B30" s="1"/>
      <c r="C30" s="1"/>
      <c r="D30" s="1"/>
      <c r="E30" s="1"/>
      <c r="F30" s="3"/>
      <c r="G30" s="3"/>
      <c r="H30" s="3"/>
      <c r="I30" s="5"/>
      <c r="J30" s="4"/>
    </row>
    <row r="31" spans="1:10" ht="12.75">
      <c r="A31" s="2"/>
      <c r="B31" s="1"/>
      <c r="C31" s="1"/>
      <c r="D31" s="1"/>
      <c r="E31" s="1"/>
      <c r="F31" s="3"/>
      <c r="G31" s="3"/>
      <c r="H31" s="3"/>
      <c r="I31" s="5"/>
      <c r="J31" s="4"/>
    </row>
    <row r="32" spans="1:10" ht="12.75">
      <c r="A32" s="2"/>
      <c r="B32" s="1"/>
      <c r="C32" s="1"/>
      <c r="D32" s="1"/>
      <c r="E32" s="1"/>
      <c r="F32" s="3"/>
      <c r="G32" s="3"/>
      <c r="H32" s="3"/>
      <c r="I32" s="5"/>
      <c r="J32" s="4"/>
    </row>
    <row r="34" spans="1:7" ht="12.75">
      <c r="A34" t="s">
        <v>178</v>
      </c>
      <c r="C34">
        <v>2</v>
      </c>
      <c r="E34" t="s">
        <v>254</v>
      </c>
      <c r="G34">
        <v>10</v>
      </c>
    </row>
    <row r="35" spans="1:9" ht="12.75">
      <c r="A35" t="s">
        <v>255</v>
      </c>
      <c r="D35">
        <f>COUNTIF(D7:D29,"&lt;89")</f>
        <v>23</v>
      </c>
      <c r="E35" s="24" t="s">
        <v>256</v>
      </c>
      <c r="F35" s="69">
        <f>ROUNDDOWN(D35/2,0)</f>
        <v>11</v>
      </c>
      <c r="G35" s="69" t="s">
        <v>179</v>
      </c>
      <c r="H35" s="69"/>
      <c r="I35" s="69"/>
    </row>
    <row r="36" spans="1:5" ht="12.75">
      <c r="A36" s="3"/>
      <c r="B36" s="3"/>
      <c r="C36" s="3"/>
      <c r="D36" s="3"/>
      <c r="E36" s="3"/>
    </row>
    <row r="37" spans="1:5" ht="12.75">
      <c r="A37" s="68" t="s">
        <v>257</v>
      </c>
      <c r="B37" s="68"/>
      <c r="C37" s="68"/>
      <c r="D37" s="68"/>
      <c r="E37" s="68">
        <f>IF(G34&lt;F35,F35,G34)</f>
        <v>11</v>
      </c>
    </row>
    <row r="38" spans="1:5" ht="12.75">
      <c r="A38" t="s">
        <v>181</v>
      </c>
      <c r="E38" s="14">
        <f>SUM(G7:G16)</f>
        <v>920</v>
      </c>
    </row>
    <row r="39" spans="1:5" ht="12.75">
      <c r="A39" t="s">
        <v>182</v>
      </c>
      <c r="E39" s="14">
        <f>SUM(G17:G29)</f>
        <v>1090</v>
      </c>
    </row>
    <row r="40" spans="1:5" ht="12.75">
      <c r="A40" t="s">
        <v>183</v>
      </c>
      <c r="E40" s="14">
        <f>SUM(E39*2%)</f>
        <v>21.8</v>
      </c>
    </row>
    <row r="41" spans="1:5" ht="12.75">
      <c r="A41" t="s">
        <v>184</v>
      </c>
      <c r="E41" s="14">
        <f>SUM(E40+E38)</f>
        <v>941.8</v>
      </c>
    </row>
    <row r="42" spans="1:5" ht="13.5" thickBot="1">
      <c r="A42" s="67" t="s">
        <v>185</v>
      </c>
      <c r="B42" s="67"/>
      <c r="C42" s="67"/>
      <c r="D42" s="67"/>
      <c r="E42" s="71">
        <f>ROUNDDOWN(E41/E37,3)</f>
        <v>85.618</v>
      </c>
    </row>
    <row r="43" ht="13.5" thickTop="1"/>
    <row r="45" spans="1:3" ht="12.75">
      <c r="A45" t="s">
        <v>262</v>
      </c>
      <c r="C45" s="24">
        <f>COUNTIF(F:F,"Fg")</f>
        <v>0</v>
      </c>
    </row>
    <row r="46" spans="1:3" ht="12.75">
      <c r="A46" t="s">
        <v>223</v>
      </c>
      <c r="C46" s="24">
        <f>COUNTIF(F:F,"Kar.")</f>
        <v>5</v>
      </c>
    </row>
    <row r="47" spans="1:5" ht="12.75">
      <c r="A47" s="3" t="s">
        <v>298</v>
      </c>
      <c r="B47" s="3"/>
      <c r="C47" s="4">
        <f>COUNTIF(F:F,"S")</f>
        <v>7</v>
      </c>
      <c r="D47" s="3"/>
      <c r="E47" s="3"/>
    </row>
    <row r="48" spans="1:5" ht="12.75">
      <c r="A48" s="3" t="s">
        <v>273</v>
      </c>
      <c r="B48" s="3"/>
      <c r="C48" s="4">
        <f>COUNTIF(F:F,"57 02")</f>
        <v>3</v>
      </c>
      <c r="D48" s="3"/>
      <c r="E48" s="3"/>
    </row>
    <row r="49" spans="1:5" ht="12.75">
      <c r="A49" s="3" t="s">
        <v>274</v>
      </c>
      <c r="B49" s="3"/>
      <c r="C49" s="4">
        <f>COUNTIF(F:F,"57 03")</f>
        <v>4</v>
      </c>
      <c r="D49" s="3"/>
      <c r="E49" s="3"/>
    </row>
    <row r="50" spans="1:3" ht="12.75">
      <c r="A50" t="s">
        <v>224</v>
      </c>
      <c r="C50" s="24">
        <f>COUNTIF(F:F,"90")</f>
        <v>4</v>
      </c>
    </row>
    <row r="51" spans="1:4" ht="13.5" thickBot="1">
      <c r="A51" s="42"/>
      <c r="B51" s="74" t="s">
        <v>180</v>
      </c>
      <c r="C51" s="74">
        <f>SUM(C45:C50)</f>
        <v>23</v>
      </c>
      <c r="D51" s="42"/>
    </row>
    <row r="52" ht="13.5" thickTop="1"/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140625" style="22" customWidth="1"/>
    <col min="2" max="2" width="15.7109375" style="0" customWidth="1"/>
    <col min="3" max="3" width="12.7109375" style="0" customWidth="1"/>
    <col min="4" max="4" width="3.7109375" style="24" customWidth="1"/>
    <col min="5" max="5" width="16.7109375" style="72" customWidth="1"/>
    <col min="6" max="6" width="6.28125" style="24" bestFit="1" customWidth="1"/>
    <col min="7" max="7" width="4.8515625" style="24" bestFit="1" customWidth="1"/>
    <col min="8" max="8" width="6.8515625" style="0" bestFit="1" customWidth="1"/>
  </cols>
  <sheetData>
    <row r="1" ht="26.25">
      <c r="A1" s="13" t="str">
        <f>'SV Sennwald'!A2</f>
        <v>Rangliste Verbandsschiessen 2010</v>
      </c>
    </row>
    <row r="2" ht="20.25">
      <c r="B2" s="9" t="s">
        <v>198</v>
      </c>
    </row>
    <row r="3" ht="13.5" thickBot="1"/>
    <row r="4" spans="1:8" s="28" customFormat="1" ht="26.25" thickBot="1">
      <c r="A4" s="44" t="s">
        <v>139</v>
      </c>
      <c r="B4" s="45" t="s">
        <v>0</v>
      </c>
      <c r="C4" s="45" t="s">
        <v>22</v>
      </c>
      <c r="D4" s="46" t="s">
        <v>46</v>
      </c>
      <c r="E4" s="126" t="s">
        <v>47</v>
      </c>
      <c r="F4" s="46" t="s">
        <v>55</v>
      </c>
      <c r="G4" s="46" t="s">
        <v>57</v>
      </c>
      <c r="H4" s="127" t="s">
        <v>303</v>
      </c>
    </row>
    <row r="5" spans="1:8" ht="12.75">
      <c r="A5" s="100">
        <v>1</v>
      </c>
      <c r="B5" s="30" t="s">
        <v>110</v>
      </c>
      <c r="C5" s="30" t="s">
        <v>135</v>
      </c>
      <c r="D5" s="32">
        <v>86</v>
      </c>
      <c r="E5" s="102" t="s">
        <v>51</v>
      </c>
      <c r="F5" s="32" t="s">
        <v>138</v>
      </c>
      <c r="G5" s="77">
        <v>99</v>
      </c>
      <c r="H5" s="101">
        <v>98</v>
      </c>
    </row>
    <row r="6" spans="1:8" ht="12.75">
      <c r="A6" s="64">
        <v>2</v>
      </c>
      <c r="B6" s="10" t="s">
        <v>313</v>
      </c>
      <c r="C6" s="10" t="s">
        <v>115</v>
      </c>
      <c r="D6" s="17">
        <v>88</v>
      </c>
      <c r="E6" s="103" t="s">
        <v>52</v>
      </c>
      <c r="F6" s="17" t="s">
        <v>138</v>
      </c>
      <c r="G6" s="6">
        <v>99</v>
      </c>
      <c r="H6" s="54">
        <v>98</v>
      </c>
    </row>
    <row r="7" spans="1:8" ht="12.75">
      <c r="A7" s="64">
        <v>3</v>
      </c>
      <c r="B7" s="10" t="s">
        <v>119</v>
      </c>
      <c r="C7" s="10" t="s">
        <v>76</v>
      </c>
      <c r="D7" s="17">
        <v>43</v>
      </c>
      <c r="E7" s="103" t="s">
        <v>50</v>
      </c>
      <c r="F7" s="17" t="s">
        <v>138</v>
      </c>
      <c r="G7" s="6">
        <v>99</v>
      </c>
      <c r="H7" s="54">
        <v>94</v>
      </c>
    </row>
    <row r="8" spans="1:8" ht="12.75">
      <c r="A8" s="64">
        <v>4</v>
      </c>
      <c r="B8" s="10" t="s">
        <v>59</v>
      </c>
      <c r="C8" s="10" t="s">
        <v>174</v>
      </c>
      <c r="D8" s="17">
        <v>71</v>
      </c>
      <c r="E8" s="103" t="s">
        <v>54</v>
      </c>
      <c r="F8" s="17" t="s">
        <v>138</v>
      </c>
      <c r="G8" s="17">
        <v>98</v>
      </c>
      <c r="H8" s="40">
        <v>100</v>
      </c>
    </row>
    <row r="9" spans="1:8" ht="12.75">
      <c r="A9" s="64">
        <v>5</v>
      </c>
      <c r="B9" s="10" t="s">
        <v>59</v>
      </c>
      <c r="C9" s="10" t="s">
        <v>29</v>
      </c>
      <c r="D9" s="17">
        <v>66</v>
      </c>
      <c r="E9" s="103" t="s">
        <v>54</v>
      </c>
      <c r="F9" s="17" t="s">
        <v>138</v>
      </c>
      <c r="G9" s="6">
        <v>98</v>
      </c>
      <c r="H9" s="54">
        <v>99</v>
      </c>
    </row>
    <row r="10" spans="1:8" ht="12.75">
      <c r="A10" s="64">
        <v>6</v>
      </c>
      <c r="B10" s="10" t="s">
        <v>2</v>
      </c>
      <c r="C10" s="10" t="s">
        <v>25</v>
      </c>
      <c r="D10" s="17">
        <v>53</v>
      </c>
      <c r="E10" s="103" t="s">
        <v>48</v>
      </c>
      <c r="F10" s="17" t="s">
        <v>138</v>
      </c>
      <c r="G10" s="17">
        <v>98</v>
      </c>
      <c r="H10" s="40">
        <v>98</v>
      </c>
    </row>
    <row r="11" spans="1:8" ht="12.75">
      <c r="A11" s="64">
        <v>7</v>
      </c>
      <c r="B11" s="7" t="s">
        <v>15</v>
      </c>
      <c r="C11" s="7" t="s">
        <v>69</v>
      </c>
      <c r="D11" s="6">
        <v>78</v>
      </c>
      <c r="E11" s="104" t="s">
        <v>54</v>
      </c>
      <c r="F11" s="17" t="s">
        <v>138</v>
      </c>
      <c r="G11" s="6">
        <v>97</v>
      </c>
      <c r="H11" s="54">
        <v>100</v>
      </c>
    </row>
    <row r="12" spans="1:8" ht="12.75">
      <c r="A12" s="64">
        <v>8</v>
      </c>
      <c r="B12" s="10" t="s">
        <v>82</v>
      </c>
      <c r="C12" s="10" t="s">
        <v>65</v>
      </c>
      <c r="D12" s="17">
        <v>66</v>
      </c>
      <c r="E12" s="103" t="s">
        <v>52</v>
      </c>
      <c r="F12" s="17" t="s">
        <v>138</v>
      </c>
      <c r="G12" s="17">
        <v>97</v>
      </c>
      <c r="H12" s="40">
        <v>97</v>
      </c>
    </row>
    <row r="13" spans="1:8" ht="12.75">
      <c r="A13" s="64">
        <v>9</v>
      </c>
      <c r="B13" s="10" t="s">
        <v>244</v>
      </c>
      <c r="C13" s="10" t="s">
        <v>34</v>
      </c>
      <c r="D13" s="17">
        <v>86</v>
      </c>
      <c r="E13" s="103" t="s">
        <v>53</v>
      </c>
      <c r="F13" s="17">
        <v>90</v>
      </c>
      <c r="G13" s="6">
        <v>97</v>
      </c>
      <c r="H13" s="54">
        <v>97</v>
      </c>
    </row>
    <row r="14" spans="1:8" ht="12.75">
      <c r="A14" s="64">
        <v>10</v>
      </c>
      <c r="B14" s="10" t="s">
        <v>7</v>
      </c>
      <c r="C14" s="10" t="s">
        <v>43</v>
      </c>
      <c r="D14" s="17">
        <v>41</v>
      </c>
      <c r="E14" s="103" t="s">
        <v>48</v>
      </c>
      <c r="F14" s="17" t="s">
        <v>138</v>
      </c>
      <c r="G14" s="17">
        <v>97</v>
      </c>
      <c r="H14" s="40">
        <v>96</v>
      </c>
    </row>
    <row r="15" spans="1:8" ht="12.75">
      <c r="A15" s="64">
        <v>11</v>
      </c>
      <c r="B15" s="10" t="s">
        <v>59</v>
      </c>
      <c r="C15" s="10" t="s">
        <v>75</v>
      </c>
      <c r="D15" s="17">
        <v>82</v>
      </c>
      <c r="E15" s="103" t="s">
        <v>54</v>
      </c>
      <c r="F15" s="17" t="s">
        <v>138</v>
      </c>
      <c r="G15" s="6">
        <v>97</v>
      </c>
      <c r="H15" s="54">
        <v>96</v>
      </c>
    </row>
    <row r="16" spans="1:8" ht="12.75">
      <c r="A16" s="64">
        <v>12</v>
      </c>
      <c r="B16" s="10" t="s">
        <v>191</v>
      </c>
      <c r="C16" s="10" t="s">
        <v>192</v>
      </c>
      <c r="D16" s="17">
        <v>69</v>
      </c>
      <c r="E16" s="103" t="s">
        <v>50</v>
      </c>
      <c r="F16" s="17" t="s">
        <v>138</v>
      </c>
      <c r="G16" s="6">
        <v>97</v>
      </c>
      <c r="H16" s="54">
        <v>94</v>
      </c>
    </row>
    <row r="17" spans="1:8" ht="12.75">
      <c r="A17" s="64">
        <v>13</v>
      </c>
      <c r="B17" s="10" t="s">
        <v>85</v>
      </c>
      <c r="C17" s="10" t="s">
        <v>98</v>
      </c>
      <c r="D17" s="17">
        <v>57</v>
      </c>
      <c r="E17" s="103" t="s">
        <v>51</v>
      </c>
      <c r="F17" s="17" t="s">
        <v>138</v>
      </c>
      <c r="G17" s="6">
        <v>96</v>
      </c>
      <c r="H17" s="54">
        <v>96</v>
      </c>
    </row>
    <row r="18" spans="1:8" ht="12.75">
      <c r="A18" s="64">
        <v>14</v>
      </c>
      <c r="B18" s="10" t="s">
        <v>149</v>
      </c>
      <c r="C18" s="10" t="s">
        <v>150</v>
      </c>
      <c r="D18" s="17">
        <v>88</v>
      </c>
      <c r="E18" s="103" t="s">
        <v>52</v>
      </c>
      <c r="F18" s="17" t="s">
        <v>138</v>
      </c>
      <c r="G18" s="6">
        <v>96</v>
      </c>
      <c r="H18" s="54">
        <v>96</v>
      </c>
    </row>
    <row r="19" spans="1:8" ht="12.75">
      <c r="A19" s="64">
        <v>15</v>
      </c>
      <c r="B19" s="10" t="s">
        <v>59</v>
      </c>
      <c r="C19" s="10" t="s">
        <v>66</v>
      </c>
      <c r="D19" s="17">
        <v>66</v>
      </c>
      <c r="E19" s="103" t="s">
        <v>54</v>
      </c>
      <c r="F19" s="17">
        <v>90</v>
      </c>
      <c r="G19" s="17">
        <v>96</v>
      </c>
      <c r="H19" s="40">
        <v>94</v>
      </c>
    </row>
    <row r="20" spans="1:8" ht="12.75">
      <c r="A20" s="64">
        <v>16</v>
      </c>
      <c r="B20" s="10" t="s">
        <v>132</v>
      </c>
      <c r="C20" s="10" t="s">
        <v>126</v>
      </c>
      <c r="D20" s="17">
        <v>57</v>
      </c>
      <c r="E20" s="103" t="s">
        <v>51</v>
      </c>
      <c r="F20" s="17" t="s">
        <v>138</v>
      </c>
      <c r="G20" s="6">
        <v>96</v>
      </c>
      <c r="H20" s="54">
        <v>92</v>
      </c>
    </row>
    <row r="21" spans="1:8" ht="12.75">
      <c r="A21" s="64">
        <v>17</v>
      </c>
      <c r="B21" s="10" t="s">
        <v>105</v>
      </c>
      <c r="C21" s="10" t="s">
        <v>44</v>
      </c>
      <c r="D21" s="17">
        <v>50</v>
      </c>
      <c r="E21" s="103" t="s">
        <v>51</v>
      </c>
      <c r="F21" s="17">
        <v>90</v>
      </c>
      <c r="G21" s="6">
        <v>95</v>
      </c>
      <c r="H21" s="54">
        <v>99</v>
      </c>
    </row>
    <row r="22" spans="1:8" ht="12.75">
      <c r="A22" s="64">
        <v>18</v>
      </c>
      <c r="B22" s="10" t="s">
        <v>163</v>
      </c>
      <c r="C22" s="10" t="s">
        <v>71</v>
      </c>
      <c r="D22" s="17">
        <v>86</v>
      </c>
      <c r="E22" s="103" t="s">
        <v>54</v>
      </c>
      <c r="F22" s="17" t="s">
        <v>138</v>
      </c>
      <c r="G22" s="17">
        <v>95</v>
      </c>
      <c r="H22" s="40">
        <v>98</v>
      </c>
    </row>
    <row r="23" spans="1:8" ht="12.75">
      <c r="A23" s="64">
        <v>19</v>
      </c>
      <c r="B23" s="10" t="s">
        <v>59</v>
      </c>
      <c r="C23" s="10" t="s">
        <v>95</v>
      </c>
      <c r="D23" s="17">
        <v>50</v>
      </c>
      <c r="E23" s="103" t="s">
        <v>54</v>
      </c>
      <c r="F23" s="17" t="s">
        <v>267</v>
      </c>
      <c r="G23" s="6">
        <v>95</v>
      </c>
      <c r="H23" s="54">
        <v>97</v>
      </c>
    </row>
    <row r="24" spans="1:8" ht="12.75">
      <c r="A24" s="64">
        <v>20</v>
      </c>
      <c r="B24" s="10" t="s">
        <v>15</v>
      </c>
      <c r="C24" s="10" t="s">
        <v>73</v>
      </c>
      <c r="D24" s="17">
        <v>40</v>
      </c>
      <c r="E24" s="103" t="s">
        <v>51</v>
      </c>
      <c r="F24" s="17" t="s">
        <v>56</v>
      </c>
      <c r="G24" s="6">
        <v>94</v>
      </c>
      <c r="H24" s="54">
        <v>98</v>
      </c>
    </row>
    <row r="25" spans="1:8" ht="12.75">
      <c r="A25" s="64">
        <v>21</v>
      </c>
      <c r="B25" s="10" t="s">
        <v>62</v>
      </c>
      <c r="C25" s="10" t="s">
        <v>200</v>
      </c>
      <c r="D25" s="17">
        <v>49</v>
      </c>
      <c r="E25" s="103" t="s">
        <v>50</v>
      </c>
      <c r="F25" s="17" t="s">
        <v>56</v>
      </c>
      <c r="G25" s="6">
        <v>94</v>
      </c>
      <c r="H25" s="54">
        <v>97</v>
      </c>
    </row>
    <row r="26" spans="1:8" ht="12.75">
      <c r="A26" s="64">
        <v>22</v>
      </c>
      <c r="B26" s="10" t="s">
        <v>201</v>
      </c>
      <c r="C26" s="10" t="s">
        <v>34</v>
      </c>
      <c r="D26" s="17">
        <v>81</v>
      </c>
      <c r="E26" s="103" t="s">
        <v>50</v>
      </c>
      <c r="F26" s="17">
        <v>90</v>
      </c>
      <c r="G26" s="6">
        <v>94</v>
      </c>
      <c r="H26" s="54">
        <v>96</v>
      </c>
    </row>
    <row r="27" spans="1:8" ht="12.75">
      <c r="A27" s="64">
        <v>23</v>
      </c>
      <c r="B27" s="10" t="s">
        <v>58</v>
      </c>
      <c r="C27" s="10" t="s">
        <v>64</v>
      </c>
      <c r="D27" s="17">
        <v>76</v>
      </c>
      <c r="E27" s="103" t="s">
        <v>77</v>
      </c>
      <c r="F27" s="17">
        <v>90</v>
      </c>
      <c r="G27" s="17">
        <v>94</v>
      </c>
      <c r="H27" s="40">
        <v>95</v>
      </c>
    </row>
    <row r="28" spans="1:8" ht="12.75">
      <c r="A28" s="64">
        <v>24</v>
      </c>
      <c r="B28" s="10" t="s">
        <v>291</v>
      </c>
      <c r="C28" s="10" t="s">
        <v>292</v>
      </c>
      <c r="D28" s="17">
        <v>42</v>
      </c>
      <c r="E28" s="103" t="s">
        <v>54</v>
      </c>
      <c r="F28" s="17" t="s">
        <v>267</v>
      </c>
      <c r="G28" s="17">
        <v>94</v>
      </c>
      <c r="H28" s="40">
        <v>92</v>
      </c>
    </row>
    <row r="29" spans="1:8" ht="12.75">
      <c r="A29" s="64">
        <v>25</v>
      </c>
      <c r="B29" s="10" t="s">
        <v>209</v>
      </c>
      <c r="C29" s="10" t="s">
        <v>38</v>
      </c>
      <c r="D29" s="17">
        <v>54</v>
      </c>
      <c r="E29" s="103" t="s">
        <v>54</v>
      </c>
      <c r="F29" s="17" t="s">
        <v>56</v>
      </c>
      <c r="G29" s="6">
        <v>94</v>
      </c>
      <c r="H29" s="54">
        <v>92</v>
      </c>
    </row>
    <row r="30" spans="1:8" ht="12.75">
      <c r="A30" s="64">
        <v>26</v>
      </c>
      <c r="B30" s="10" t="s">
        <v>107</v>
      </c>
      <c r="C30" s="10" t="s">
        <v>70</v>
      </c>
      <c r="D30" s="17">
        <v>85</v>
      </c>
      <c r="E30" s="103" t="s">
        <v>52</v>
      </c>
      <c r="F30" s="17" t="s">
        <v>138</v>
      </c>
      <c r="G30" s="6">
        <v>94</v>
      </c>
      <c r="H30" s="54">
        <v>92</v>
      </c>
    </row>
    <row r="31" spans="1:8" ht="12.75">
      <c r="A31" s="64">
        <v>27</v>
      </c>
      <c r="B31" s="10" t="s">
        <v>61</v>
      </c>
      <c r="C31" s="10" t="s">
        <v>70</v>
      </c>
      <c r="D31" s="17">
        <v>73</v>
      </c>
      <c r="E31" s="103" t="s">
        <v>51</v>
      </c>
      <c r="F31" s="17" t="s">
        <v>138</v>
      </c>
      <c r="G31" s="6">
        <v>93</v>
      </c>
      <c r="H31" s="54">
        <v>99</v>
      </c>
    </row>
    <row r="32" spans="1:8" ht="12.75">
      <c r="A32" s="64">
        <v>28</v>
      </c>
      <c r="B32" s="10" t="s">
        <v>62</v>
      </c>
      <c r="C32" s="10" t="s">
        <v>137</v>
      </c>
      <c r="D32" s="17">
        <v>51</v>
      </c>
      <c r="E32" s="103" t="s">
        <v>50</v>
      </c>
      <c r="F32" s="17">
        <v>90</v>
      </c>
      <c r="G32" s="6">
        <v>93</v>
      </c>
      <c r="H32" s="54">
        <v>97</v>
      </c>
    </row>
    <row r="33" spans="1:8" ht="12.75">
      <c r="A33" s="64">
        <v>29</v>
      </c>
      <c r="B33" s="10" t="s">
        <v>8</v>
      </c>
      <c r="C33" s="10" t="s">
        <v>124</v>
      </c>
      <c r="D33" s="17">
        <v>49</v>
      </c>
      <c r="E33" s="103" t="s">
        <v>52</v>
      </c>
      <c r="F33" s="17">
        <v>90</v>
      </c>
      <c r="G33" s="6">
        <v>93</v>
      </c>
      <c r="H33" s="54">
        <v>94</v>
      </c>
    </row>
    <row r="34" spans="1:8" ht="12.75">
      <c r="A34" s="64">
        <v>30</v>
      </c>
      <c r="B34" s="10" t="s">
        <v>5</v>
      </c>
      <c r="C34" s="10" t="s">
        <v>162</v>
      </c>
      <c r="D34" s="17">
        <v>60</v>
      </c>
      <c r="E34" s="103" t="s">
        <v>48</v>
      </c>
      <c r="F34" s="17" t="s">
        <v>138</v>
      </c>
      <c r="G34" s="17">
        <v>93</v>
      </c>
      <c r="H34" s="40">
        <v>94</v>
      </c>
    </row>
    <row r="35" spans="1:8" ht="12.75">
      <c r="A35" s="64">
        <v>31</v>
      </c>
      <c r="B35" s="10" t="s">
        <v>21</v>
      </c>
      <c r="C35" s="10" t="s">
        <v>31</v>
      </c>
      <c r="D35" s="17">
        <v>78</v>
      </c>
      <c r="E35" s="103" t="s">
        <v>49</v>
      </c>
      <c r="F35" s="17">
        <v>90</v>
      </c>
      <c r="G35" s="6">
        <v>93</v>
      </c>
      <c r="H35" s="54">
        <v>93</v>
      </c>
    </row>
    <row r="36" spans="1:8" ht="12.75">
      <c r="A36" s="64">
        <v>32</v>
      </c>
      <c r="B36" s="10" t="s">
        <v>186</v>
      </c>
      <c r="C36" s="10" t="s">
        <v>187</v>
      </c>
      <c r="D36" s="17">
        <v>61</v>
      </c>
      <c r="E36" s="103" t="s">
        <v>52</v>
      </c>
      <c r="F36" s="17" t="s">
        <v>138</v>
      </c>
      <c r="G36" s="6">
        <v>93</v>
      </c>
      <c r="H36" s="54">
        <v>92</v>
      </c>
    </row>
    <row r="37" spans="1:8" ht="12.75">
      <c r="A37" s="64">
        <v>33</v>
      </c>
      <c r="B37" s="10" t="s">
        <v>106</v>
      </c>
      <c r="C37" s="10" t="s">
        <v>94</v>
      </c>
      <c r="D37" s="17">
        <v>40</v>
      </c>
      <c r="E37" s="103" t="s">
        <v>50</v>
      </c>
      <c r="F37" s="17" t="s">
        <v>267</v>
      </c>
      <c r="G37" s="6">
        <v>93</v>
      </c>
      <c r="H37" s="54">
        <v>90</v>
      </c>
    </row>
    <row r="38" spans="1:8" ht="12.75">
      <c r="A38" s="64">
        <v>34</v>
      </c>
      <c r="B38" s="10" t="s">
        <v>63</v>
      </c>
      <c r="C38" s="10" t="s">
        <v>204</v>
      </c>
      <c r="D38" s="17">
        <v>57</v>
      </c>
      <c r="E38" s="103" t="s">
        <v>52</v>
      </c>
      <c r="F38" s="17">
        <v>90</v>
      </c>
      <c r="G38" s="6">
        <v>92</v>
      </c>
      <c r="H38" s="54">
        <v>99</v>
      </c>
    </row>
    <row r="39" spans="1:8" ht="12.75">
      <c r="A39" s="64">
        <v>35</v>
      </c>
      <c r="B39" s="7" t="s">
        <v>305</v>
      </c>
      <c r="C39" s="7" t="s">
        <v>76</v>
      </c>
      <c r="D39" s="6">
        <v>68</v>
      </c>
      <c r="E39" s="104" t="s">
        <v>49</v>
      </c>
      <c r="F39" s="17" t="s">
        <v>138</v>
      </c>
      <c r="G39" s="6">
        <v>92</v>
      </c>
      <c r="H39" s="54">
        <v>96</v>
      </c>
    </row>
    <row r="40" spans="1:8" ht="12.75">
      <c r="A40" s="64">
        <v>36</v>
      </c>
      <c r="B40" s="10" t="s">
        <v>12</v>
      </c>
      <c r="C40" s="10" t="s">
        <v>100</v>
      </c>
      <c r="D40" s="17">
        <v>82</v>
      </c>
      <c r="E40" s="103" t="s">
        <v>52</v>
      </c>
      <c r="F40" s="17" t="s">
        <v>138</v>
      </c>
      <c r="G40" s="6">
        <v>92</v>
      </c>
      <c r="H40" s="54">
        <v>96</v>
      </c>
    </row>
    <row r="41" spans="1:8" ht="12.75">
      <c r="A41" s="64">
        <v>37</v>
      </c>
      <c r="B41" s="10" t="s">
        <v>237</v>
      </c>
      <c r="C41" s="10" t="s">
        <v>101</v>
      </c>
      <c r="D41" s="17">
        <v>94</v>
      </c>
      <c r="E41" s="103" t="s">
        <v>51</v>
      </c>
      <c r="F41" s="17">
        <v>90</v>
      </c>
      <c r="G41" s="6">
        <v>92</v>
      </c>
      <c r="H41" s="54">
        <v>93</v>
      </c>
    </row>
    <row r="42" spans="1:8" ht="12.75">
      <c r="A42" s="64">
        <v>38</v>
      </c>
      <c r="B42" s="10" t="s">
        <v>84</v>
      </c>
      <c r="C42" s="10" t="s">
        <v>116</v>
      </c>
      <c r="D42" s="17">
        <v>59</v>
      </c>
      <c r="E42" s="103" t="s">
        <v>48</v>
      </c>
      <c r="F42" s="17" t="s">
        <v>138</v>
      </c>
      <c r="G42" s="17">
        <v>92</v>
      </c>
      <c r="H42" s="40">
        <v>92</v>
      </c>
    </row>
    <row r="43" spans="1:8" ht="12.75">
      <c r="A43" s="64">
        <v>39</v>
      </c>
      <c r="B43" s="7" t="s">
        <v>248</v>
      </c>
      <c r="C43" s="7" t="s">
        <v>249</v>
      </c>
      <c r="D43" s="6">
        <v>40</v>
      </c>
      <c r="E43" s="103" t="s">
        <v>77</v>
      </c>
      <c r="F43" s="17">
        <v>90</v>
      </c>
      <c r="G43" s="17">
        <v>92</v>
      </c>
      <c r="H43" s="40">
        <v>91</v>
      </c>
    </row>
    <row r="44" spans="1:8" ht="12.75">
      <c r="A44" s="64">
        <v>40</v>
      </c>
      <c r="B44" s="10" t="s">
        <v>5</v>
      </c>
      <c r="C44" s="10" t="s">
        <v>135</v>
      </c>
      <c r="D44" s="17">
        <v>92</v>
      </c>
      <c r="E44" s="103" t="s">
        <v>53</v>
      </c>
      <c r="F44" s="17">
        <v>90</v>
      </c>
      <c r="G44" s="17">
        <v>91</v>
      </c>
      <c r="H44" s="40">
        <v>99</v>
      </c>
    </row>
    <row r="45" spans="1:8" ht="12.75">
      <c r="A45" s="64">
        <v>41</v>
      </c>
      <c r="B45" s="10" t="s">
        <v>128</v>
      </c>
      <c r="C45" s="10" t="s">
        <v>91</v>
      </c>
      <c r="D45" s="17">
        <v>42</v>
      </c>
      <c r="E45" s="103" t="s">
        <v>52</v>
      </c>
      <c r="F45" s="17" t="s">
        <v>56</v>
      </c>
      <c r="G45" s="17">
        <v>91</v>
      </c>
      <c r="H45" s="40">
        <v>98</v>
      </c>
    </row>
    <row r="46" spans="1:8" ht="12.75">
      <c r="A46" s="64">
        <v>42</v>
      </c>
      <c r="B46" s="10" t="s">
        <v>87</v>
      </c>
      <c r="C46" s="10" t="s">
        <v>99</v>
      </c>
      <c r="D46" s="17">
        <v>33</v>
      </c>
      <c r="E46" s="103" t="s">
        <v>48</v>
      </c>
      <c r="F46" s="17" t="s">
        <v>56</v>
      </c>
      <c r="G46" s="17">
        <v>91</v>
      </c>
      <c r="H46" s="40">
        <v>97</v>
      </c>
    </row>
    <row r="47" spans="1:8" ht="12.75">
      <c r="A47" s="64">
        <v>43</v>
      </c>
      <c r="B47" s="10" t="s">
        <v>193</v>
      </c>
      <c r="C47" s="10" t="s">
        <v>65</v>
      </c>
      <c r="D47" s="17">
        <v>47</v>
      </c>
      <c r="E47" s="103" t="s">
        <v>48</v>
      </c>
      <c r="F47" s="17" t="s">
        <v>278</v>
      </c>
      <c r="G47" s="17">
        <v>91</v>
      </c>
      <c r="H47" s="40">
        <v>96</v>
      </c>
    </row>
    <row r="48" spans="1:8" ht="12.75">
      <c r="A48" s="64">
        <v>44</v>
      </c>
      <c r="B48" s="10" t="s">
        <v>78</v>
      </c>
      <c r="C48" s="10" t="s">
        <v>76</v>
      </c>
      <c r="D48" s="17">
        <v>57</v>
      </c>
      <c r="E48" s="103" t="s">
        <v>49</v>
      </c>
      <c r="F48" s="17">
        <v>90</v>
      </c>
      <c r="G48" s="6">
        <v>91</v>
      </c>
      <c r="H48" s="54">
        <v>96</v>
      </c>
    </row>
    <row r="49" spans="1:8" ht="12.75">
      <c r="A49" s="64">
        <v>45</v>
      </c>
      <c r="B49" s="7" t="s">
        <v>8</v>
      </c>
      <c r="C49" s="7" t="s">
        <v>24</v>
      </c>
      <c r="D49" s="6">
        <v>63</v>
      </c>
      <c r="E49" s="104" t="s">
        <v>49</v>
      </c>
      <c r="F49" s="17">
        <v>90</v>
      </c>
      <c r="G49" s="6">
        <v>91</v>
      </c>
      <c r="H49" s="54">
        <v>96</v>
      </c>
    </row>
    <row r="50" spans="1:8" ht="12.75">
      <c r="A50" s="64">
        <v>46</v>
      </c>
      <c r="B50" s="10" t="s">
        <v>85</v>
      </c>
      <c r="C50" s="10" t="s">
        <v>112</v>
      </c>
      <c r="D50" s="17">
        <v>53</v>
      </c>
      <c r="E50" s="103" t="s">
        <v>51</v>
      </c>
      <c r="F50" s="17" t="s">
        <v>138</v>
      </c>
      <c r="G50" s="6">
        <v>91</v>
      </c>
      <c r="H50" s="54">
        <v>95</v>
      </c>
    </row>
    <row r="51" spans="1:8" ht="12.75">
      <c r="A51" s="64">
        <v>47</v>
      </c>
      <c r="B51" s="10" t="s">
        <v>310</v>
      </c>
      <c r="C51" s="10" t="s">
        <v>311</v>
      </c>
      <c r="D51" s="17">
        <v>87</v>
      </c>
      <c r="E51" s="103" t="s">
        <v>54</v>
      </c>
      <c r="F51" s="17" t="s">
        <v>138</v>
      </c>
      <c r="G51" s="17">
        <v>91</v>
      </c>
      <c r="H51" s="40">
        <v>95</v>
      </c>
    </row>
    <row r="52" spans="1:8" ht="12.75">
      <c r="A52" s="64">
        <v>48</v>
      </c>
      <c r="B52" s="10" t="s">
        <v>207</v>
      </c>
      <c r="C52" s="10" t="s">
        <v>133</v>
      </c>
      <c r="D52" s="17">
        <v>46</v>
      </c>
      <c r="E52" s="103" t="s">
        <v>51</v>
      </c>
      <c r="F52" s="17" t="s">
        <v>138</v>
      </c>
      <c r="G52" s="6">
        <v>91</v>
      </c>
      <c r="H52" s="54">
        <v>94</v>
      </c>
    </row>
    <row r="53" spans="1:8" ht="12.75">
      <c r="A53" s="64">
        <v>49</v>
      </c>
      <c r="B53" s="10" t="s">
        <v>59</v>
      </c>
      <c r="C53" s="10" t="s">
        <v>71</v>
      </c>
      <c r="D53" s="17">
        <v>69</v>
      </c>
      <c r="E53" s="103" t="s">
        <v>54</v>
      </c>
      <c r="F53" s="17" t="s">
        <v>138</v>
      </c>
      <c r="G53" s="17">
        <v>91</v>
      </c>
      <c r="H53" s="40">
        <v>94</v>
      </c>
    </row>
    <row r="54" spans="1:8" ht="12.75">
      <c r="A54" s="64">
        <v>50</v>
      </c>
      <c r="B54" s="10" t="s">
        <v>9</v>
      </c>
      <c r="C54" s="10" t="s">
        <v>32</v>
      </c>
      <c r="D54" s="17">
        <v>64</v>
      </c>
      <c r="E54" s="103" t="s">
        <v>51</v>
      </c>
      <c r="F54" s="17">
        <v>90</v>
      </c>
      <c r="G54" s="6">
        <v>91</v>
      </c>
      <c r="H54" s="54">
        <v>93</v>
      </c>
    </row>
    <row r="55" spans="1:8" ht="12.75">
      <c r="A55" s="64">
        <v>51</v>
      </c>
      <c r="B55" s="10" t="s">
        <v>12</v>
      </c>
      <c r="C55" s="10" t="s">
        <v>134</v>
      </c>
      <c r="D55" s="17">
        <v>54</v>
      </c>
      <c r="E55" s="103" t="s">
        <v>52</v>
      </c>
      <c r="F55" s="17">
        <v>90</v>
      </c>
      <c r="G55" s="17">
        <v>91</v>
      </c>
      <c r="H55" s="40">
        <v>92</v>
      </c>
    </row>
    <row r="56" spans="1:8" ht="12.75">
      <c r="A56" s="64">
        <v>52</v>
      </c>
      <c r="B56" s="10" t="s">
        <v>8</v>
      </c>
      <c r="C56" s="10" t="s">
        <v>31</v>
      </c>
      <c r="D56" s="17">
        <v>56</v>
      </c>
      <c r="E56" s="103" t="s">
        <v>52</v>
      </c>
      <c r="F56" s="17">
        <v>90</v>
      </c>
      <c r="G56" s="17">
        <v>91</v>
      </c>
      <c r="H56" s="40">
        <v>91</v>
      </c>
    </row>
    <row r="57" spans="1:8" ht="12.75">
      <c r="A57" s="64">
        <v>53</v>
      </c>
      <c r="B57" s="10" t="s">
        <v>250</v>
      </c>
      <c r="C57" s="10" t="s">
        <v>76</v>
      </c>
      <c r="D57" s="17">
        <v>38</v>
      </c>
      <c r="E57" s="103" t="s">
        <v>77</v>
      </c>
      <c r="F57" s="17">
        <v>90</v>
      </c>
      <c r="G57" s="17">
        <v>91</v>
      </c>
      <c r="H57" s="40">
        <v>90</v>
      </c>
    </row>
    <row r="58" spans="1:8" ht="12.75">
      <c r="A58" s="64">
        <v>54</v>
      </c>
      <c r="B58" s="7" t="s">
        <v>9</v>
      </c>
      <c r="C58" s="7" t="s">
        <v>69</v>
      </c>
      <c r="D58" s="17">
        <v>95</v>
      </c>
      <c r="E58" s="103" t="s">
        <v>51</v>
      </c>
      <c r="F58" s="17">
        <v>90</v>
      </c>
      <c r="G58" s="17">
        <v>91</v>
      </c>
      <c r="H58" s="40">
        <v>84</v>
      </c>
    </row>
    <row r="59" spans="1:8" ht="12.75">
      <c r="A59" s="64">
        <v>55</v>
      </c>
      <c r="B59" s="10" t="s">
        <v>7</v>
      </c>
      <c r="C59" s="10" t="s">
        <v>29</v>
      </c>
      <c r="D59" s="17">
        <v>67</v>
      </c>
      <c r="E59" s="103" t="s">
        <v>50</v>
      </c>
      <c r="F59" s="17">
        <v>90</v>
      </c>
      <c r="G59" s="6">
        <v>91</v>
      </c>
      <c r="H59" s="54">
        <v>81</v>
      </c>
    </row>
    <row r="60" spans="1:8" ht="12.75">
      <c r="A60" s="64">
        <v>56</v>
      </c>
      <c r="B60" s="7" t="s">
        <v>84</v>
      </c>
      <c r="C60" s="7" t="s">
        <v>233</v>
      </c>
      <c r="D60" s="6">
        <v>55</v>
      </c>
      <c r="E60" s="103" t="s">
        <v>48</v>
      </c>
      <c r="F60" s="17" t="s">
        <v>138</v>
      </c>
      <c r="G60" s="17">
        <v>90</v>
      </c>
      <c r="H60" s="40">
        <v>98</v>
      </c>
    </row>
    <row r="61" spans="1:8" ht="12.75">
      <c r="A61" s="64">
        <v>57</v>
      </c>
      <c r="B61" s="10" t="s">
        <v>341</v>
      </c>
      <c r="C61" s="10" t="s">
        <v>342</v>
      </c>
      <c r="D61" s="17">
        <v>57</v>
      </c>
      <c r="E61" s="103" t="s">
        <v>48</v>
      </c>
      <c r="F61" s="17" t="s">
        <v>138</v>
      </c>
      <c r="G61" s="17">
        <v>90</v>
      </c>
      <c r="H61" s="40">
        <v>98</v>
      </c>
    </row>
    <row r="62" spans="1:8" ht="12.75">
      <c r="A62" s="64">
        <v>58</v>
      </c>
      <c r="B62" s="10" t="s">
        <v>78</v>
      </c>
      <c r="C62" s="10" t="s">
        <v>76</v>
      </c>
      <c r="D62" s="17">
        <v>36</v>
      </c>
      <c r="E62" s="103" t="s">
        <v>52</v>
      </c>
      <c r="F62" s="17" t="s">
        <v>56</v>
      </c>
      <c r="G62" s="6">
        <v>90</v>
      </c>
      <c r="H62" s="54">
        <v>97</v>
      </c>
    </row>
    <row r="63" spans="1:8" ht="12.75">
      <c r="A63" s="64">
        <v>59</v>
      </c>
      <c r="B63" s="10" t="s">
        <v>109</v>
      </c>
      <c r="C63" s="10" t="s">
        <v>118</v>
      </c>
      <c r="D63" s="17">
        <v>40</v>
      </c>
      <c r="E63" s="103" t="s">
        <v>53</v>
      </c>
      <c r="F63" s="17">
        <v>90</v>
      </c>
      <c r="G63" s="17">
        <v>90</v>
      </c>
      <c r="H63" s="40">
        <v>97</v>
      </c>
    </row>
    <row r="64" spans="1:8" ht="12.75">
      <c r="A64" s="64">
        <v>60</v>
      </c>
      <c r="B64" s="10" t="s">
        <v>169</v>
      </c>
      <c r="C64" s="10" t="s">
        <v>4</v>
      </c>
      <c r="D64" s="17">
        <v>35</v>
      </c>
      <c r="E64" s="103" t="s">
        <v>77</v>
      </c>
      <c r="F64" s="17" t="s">
        <v>269</v>
      </c>
      <c r="G64" s="6">
        <v>90</v>
      </c>
      <c r="H64" s="54">
        <v>96</v>
      </c>
    </row>
    <row r="65" spans="1:8" ht="12.75">
      <c r="A65" s="64">
        <v>61</v>
      </c>
      <c r="B65" s="10" t="s">
        <v>193</v>
      </c>
      <c r="C65" s="10" t="s">
        <v>97</v>
      </c>
      <c r="D65" s="17">
        <v>93</v>
      </c>
      <c r="E65" s="103" t="s">
        <v>52</v>
      </c>
      <c r="F65" s="17">
        <v>90</v>
      </c>
      <c r="G65" s="6">
        <v>90</v>
      </c>
      <c r="H65" s="54">
        <v>96</v>
      </c>
    </row>
    <row r="66" spans="1:8" ht="12.75">
      <c r="A66" s="64">
        <v>62</v>
      </c>
      <c r="B66" s="10" t="s">
        <v>5</v>
      </c>
      <c r="C66" s="10" t="s">
        <v>72</v>
      </c>
      <c r="D66" s="17">
        <v>54</v>
      </c>
      <c r="E66" s="103" t="s">
        <v>53</v>
      </c>
      <c r="F66" s="17">
        <v>90</v>
      </c>
      <c r="G66" s="6">
        <v>90</v>
      </c>
      <c r="H66" s="54">
        <v>94</v>
      </c>
    </row>
    <row r="67" spans="1:8" ht="12.75">
      <c r="A67" s="64">
        <v>63</v>
      </c>
      <c r="B67" s="7" t="s">
        <v>87</v>
      </c>
      <c r="C67" s="7" t="s">
        <v>39</v>
      </c>
      <c r="D67" s="6">
        <v>45</v>
      </c>
      <c r="E67" s="103" t="s">
        <v>52</v>
      </c>
      <c r="F67" s="17" t="s">
        <v>278</v>
      </c>
      <c r="G67" s="17">
        <v>90</v>
      </c>
      <c r="H67" s="40">
        <v>93</v>
      </c>
    </row>
    <row r="68" spans="1:8" ht="12.75">
      <c r="A68" s="64">
        <v>64</v>
      </c>
      <c r="B68" s="10" t="s">
        <v>7</v>
      </c>
      <c r="C68" s="10" t="s">
        <v>30</v>
      </c>
      <c r="D68" s="17">
        <v>82</v>
      </c>
      <c r="E68" s="103" t="s">
        <v>51</v>
      </c>
      <c r="F68" s="17" t="s">
        <v>138</v>
      </c>
      <c r="G68" s="6">
        <v>90</v>
      </c>
      <c r="H68" s="54">
        <v>92</v>
      </c>
    </row>
    <row r="69" spans="1:8" ht="12.75">
      <c r="A69" s="64">
        <v>65</v>
      </c>
      <c r="B69" s="10" t="s">
        <v>14</v>
      </c>
      <c r="C69" s="10" t="s">
        <v>69</v>
      </c>
      <c r="D69" s="17">
        <v>92</v>
      </c>
      <c r="E69" s="103" t="s">
        <v>53</v>
      </c>
      <c r="F69" s="17">
        <v>90</v>
      </c>
      <c r="G69" s="6">
        <v>90</v>
      </c>
      <c r="H69" s="54">
        <v>92</v>
      </c>
    </row>
    <row r="70" spans="1:8" ht="12.75">
      <c r="A70" s="64">
        <v>66</v>
      </c>
      <c r="B70" s="10" t="s">
        <v>163</v>
      </c>
      <c r="C70" s="10" t="s">
        <v>95</v>
      </c>
      <c r="D70" s="17">
        <v>46</v>
      </c>
      <c r="E70" s="103" t="s">
        <v>54</v>
      </c>
      <c r="F70" s="17" t="s">
        <v>138</v>
      </c>
      <c r="G70" s="17">
        <v>90</v>
      </c>
      <c r="H70" s="40">
        <v>91</v>
      </c>
    </row>
    <row r="71" spans="1:8" ht="12.75">
      <c r="A71" s="64">
        <v>67</v>
      </c>
      <c r="B71" s="10" t="s">
        <v>345</v>
      </c>
      <c r="C71" s="10" t="s">
        <v>75</v>
      </c>
      <c r="D71" s="17">
        <v>86</v>
      </c>
      <c r="E71" s="103" t="s">
        <v>77</v>
      </c>
      <c r="F71" s="17">
        <v>90</v>
      </c>
      <c r="G71" s="17">
        <v>90</v>
      </c>
      <c r="H71" s="40">
        <v>91</v>
      </c>
    </row>
    <row r="72" spans="1:8" ht="12.75">
      <c r="A72" s="64">
        <v>68</v>
      </c>
      <c r="B72" s="10" t="s">
        <v>15</v>
      </c>
      <c r="C72" s="10" t="s">
        <v>39</v>
      </c>
      <c r="D72" s="17">
        <v>35</v>
      </c>
      <c r="E72" s="103" t="s">
        <v>50</v>
      </c>
      <c r="F72" s="17" t="s">
        <v>56</v>
      </c>
      <c r="G72" s="6">
        <v>90</v>
      </c>
      <c r="H72" s="54">
        <v>90</v>
      </c>
    </row>
    <row r="73" spans="1:8" ht="12.75">
      <c r="A73" s="64">
        <v>69</v>
      </c>
      <c r="B73" s="10" t="s">
        <v>20</v>
      </c>
      <c r="C73" s="10" t="s">
        <v>44</v>
      </c>
      <c r="D73" s="17">
        <v>57</v>
      </c>
      <c r="E73" s="103" t="s">
        <v>53</v>
      </c>
      <c r="F73" s="17">
        <v>90</v>
      </c>
      <c r="G73" s="6">
        <v>90</v>
      </c>
      <c r="H73" s="54">
        <v>90</v>
      </c>
    </row>
    <row r="74" spans="1:8" ht="12.75">
      <c r="A74" s="64">
        <v>70</v>
      </c>
      <c r="B74" s="10" t="s">
        <v>84</v>
      </c>
      <c r="C74" s="10" t="s">
        <v>113</v>
      </c>
      <c r="D74" s="17">
        <v>62</v>
      </c>
      <c r="E74" s="103" t="s">
        <v>54</v>
      </c>
      <c r="F74" s="17" t="s">
        <v>56</v>
      </c>
      <c r="G74" s="17">
        <v>89</v>
      </c>
      <c r="H74" s="40">
        <v>98</v>
      </c>
    </row>
    <row r="75" spans="1:8" ht="12.75">
      <c r="A75" s="64">
        <v>71</v>
      </c>
      <c r="B75" s="10" t="s">
        <v>127</v>
      </c>
      <c r="C75" s="10" t="s">
        <v>33</v>
      </c>
      <c r="D75" s="17">
        <v>48</v>
      </c>
      <c r="E75" s="103" t="s">
        <v>52</v>
      </c>
      <c r="F75" s="17" t="s">
        <v>56</v>
      </c>
      <c r="G75" s="17">
        <v>89</v>
      </c>
      <c r="H75" s="40">
        <v>96</v>
      </c>
    </row>
    <row r="76" spans="1:8" ht="12.75">
      <c r="A76" s="64">
        <v>72</v>
      </c>
      <c r="B76" s="10" t="s">
        <v>276</v>
      </c>
      <c r="C76" s="10" t="s">
        <v>277</v>
      </c>
      <c r="D76" s="17">
        <v>49</v>
      </c>
      <c r="E76" s="103" t="s">
        <v>77</v>
      </c>
      <c r="F76" s="17">
        <v>90</v>
      </c>
      <c r="G76" s="6">
        <v>89</v>
      </c>
      <c r="H76" s="54">
        <v>96</v>
      </c>
    </row>
    <row r="77" spans="1:8" ht="12.75">
      <c r="A77" s="64">
        <v>73</v>
      </c>
      <c r="B77" s="10" t="s">
        <v>4</v>
      </c>
      <c r="C77" s="10" t="s">
        <v>97</v>
      </c>
      <c r="D77" s="17">
        <v>66</v>
      </c>
      <c r="E77" s="103" t="s">
        <v>51</v>
      </c>
      <c r="F77" s="17" t="s">
        <v>138</v>
      </c>
      <c r="G77" s="6">
        <v>89</v>
      </c>
      <c r="H77" s="54">
        <v>96</v>
      </c>
    </row>
    <row r="78" spans="1:8" ht="12.75">
      <c r="A78" s="64">
        <v>74</v>
      </c>
      <c r="B78" s="7" t="s">
        <v>103</v>
      </c>
      <c r="C78" s="7" t="s">
        <v>76</v>
      </c>
      <c r="D78" s="6">
        <v>41</v>
      </c>
      <c r="E78" s="104" t="s">
        <v>48</v>
      </c>
      <c r="F78" s="17" t="s">
        <v>56</v>
      </c>
      <c r="G78" s="17">
        <v>89</v>
      </c>
      <c r="H78" s="40">
        <v>95</v>
      </c>
    </row>
    <row r="79" spans="1:8" ht="12.75">
      <c r="A79" s="64">
        <v>75</v>
      </c>
      <c r="B79" s="10" t="s">
        <v>12</v>
      </c>
      <c r="C79" s="10" t="s">
        <v>67</v>
      </c>
      <c r="D79" s="17">
        <v>56</v>
      </c>
      <c r="E79" s="103" t="s">
        <v>52</v>
      </c>
      <c r="F79" s="17">
        <v>90</v>
      </c>
      <c r="G79" s="17">
        <v>89</v>
      </c>
      <c r="H79" s="40">
        <v>95</v>
      </c>
    </row>
    <row r="80" spans="1:8" ht="12.75">
      <c r="A80" s="64">
        <v>76</v>
      </c>
      <c r="B80" s="10" t="s">
        <v>89</v>
      </c>
      <c r="C80" s="10" t="s">
        <v>29</v>
      </c>
      <c r="D80" s="17">
        <v>62</v>
      </c>
      <c r="E80" s="103" t="s">
        <v>48</v>
      </c>
      <c r="F80" s="17">
        <v>90</v>
      </c>
      <c r="G80" s="17">
        <v>89</v>
      </c>
      <c r="H80" s="40">
        <v>93</v>
      </c>
    </row>
    <row r="81" spans="1:8" ht="12.75">
      <c r="A81" s="64">
        <v>77</v>
      </c>
      <c r="B81" s="7" t="s">
        <v>193</v>
      </c>
      <c r="C81" s="7" t="s">
        <v>36</v>
      </c>
      <c r="D81" s="6">
        <v>89</v>
      </c>
      <c r="E81" s="103" t="s">
        <v>52</v>
      </c>
      <c r="F81" s="17">
        <v>90</v>
      </c>
      <c r="G81" s="17">
        <v>89</v>
      </c>
      <c r="H81" s="40">
        <v>90</v>
      </c>
    </row>
    <row r="82" spans="1:8" ht="12.75">
      <c r="A82" s="64">
        <v>78</v>
      </c>
      <c r="B82" s="10" t="s">
        <v>205</v>
      </c>
      <c r="C82" s="10" t="s">
        <v>206</v>
      </c>
      <c r="D82" s="17">
        <v>92</v>
      </c>
      <c r="E82" s="103" t="s">
        <v>52</v>
      </c>
      <c r="F82" s="17">
        <v>90</v>
      </c>
      <c r="G82" s="17">
        <v>89</v>
      </c>
      <c r="H82" s="40">
        <v>90</v>
      </c>
    </row>
    <row r="83" spans="1:8" ht="12.75">
      <c r="A83" s="64">
        <v>79</v>
      </c>
      <c r="B83" s="10" t="s">
        <v>131</v>
      </c>
      <c r="C83" s="10" t="s">
        <v>136</v>
      </c>
      <c r="D83" s="17">
        <v>42</v>
      </c>
      <c r="E83" s="103" t="s">
        <v>51</v>
      </c>
      <c r="F83" s="17">
        <v>90</v>
      </c>
      <c r="G83" s="6">
        <v>89</v>
      </c>
      <c r="H83" s="54">
        <v>89</v>
      </c>
    </row>
    <row r="84" spans="1:8" ht="12.75">
      <c r="A84" s="64">
        <v>80</v>
      </c>
      <c r="B84" s="7" t="s">
        <v>86</v>
      </c>
      <c r="C84" s="7" t="s">
        <v>76</v>
      </c>
      <c r="D84" s="6">
        <v>28</v>
      </c>
      <c r="E84" s="104" t="s">
        <v>48</v>
      </c>
      <c r="F84" s="17" t="s">
        <v>56</v>
      </c>
      <c r="G84" s="17">
        <v>89</v>
      </c>
      <c r="H84" s="40">
        <v>88</v>
      </c>
    </row>
    <row r="85" spans="1:8" ht="12.75">
      <c r="A85" s="64">
        <v>81</v>
      </c>
      <c r="B85" s="10" t="s">
        <v>86</v>
      </c>
      <c r="C85" s="10" t="s">
        <v>41</v>
      </c>
      <c r="D85" s="17">
        <v>57</v>
      </c>
      <c r="E85" s="103" t="s">
        <v>48</v>
      </c>
      <c r="F85" s="17" t="s">
        <v>278</v>
      </c>
      <c r="G85" s="17">
        <v>89</v>
      </c>
      <c r="H85" s="40">
        <v>87</v>
      </c>
    </row>
    <row r="86" spans="1:8" ht="12.75">
      <c r="A86" s="64">
        <v>82</v>
      </c>
      <c r="B86" s="10" t="s">
        <v>104</v>
      </c>
      <c r="C86" s="10" t="s">
        <v>111</v>
      </c>
      <c r="D86" s="17">
        <v>57</v>
      </c>
      <c r="E86" s="103" t="s">
        <v>53</v>
      </c>
      <c r="F86" s="17">
        <v>90</v>
      </c>
      <c r="G86" s="6">
        <v>89</v>
      </c>
      <c r="H86" s="54">
        <v>87</v>
      </c>
    </row>
    <row r="87" spans="1:8" ht="12.75">
      <c r="A87" s="64">
        <v>83</v>
      </c>
      <c r="B87" s="10" t="s">
        <v>86</v>
      </c>
      <c r="C87" s="10" t="s">
        <v>99</v>
      </c>
      <c r="D87" s="17">
        <v>51</v>
      </c>
      <c r="E87" s="103" t="s">
        <v>48</v>
      </c>
      <c r="F87" s="17" t="s">
        <v>269</v>
      </c>
      <c r="G87" s="17">
        <v>89</v>
      </c>
      <c r="H87" s="40">
        <v>86</v>
      </c>
    </row>
    <row r="88" spans="1:8" ht="12.75">
      <c r="A88" s="64">
        <v>84</v>
      </c>
      <c r="B88" s="10" t="s">
        <v>78</v>
      </c>
      <c r="C88" s="10" t="s">
        <v>116</v>
      </c>
      <c r="D88" s="17">
        <v>62</v>
      </c>
      <c r="E88" s="103" t="s">
        <v>49</v>
      </c>
      <c r="F88" s="17">
        <v>90</v>
      </c>
      <c r="G88" s="6">
        <v>88</v>
      </c>
      <c r="H88" s="54">
        <v>97</v>
      </c>
    </row>
    <row r="89" spans="1:8" ht="12.75">
      <c r="A89" s="64">
        <v>85</v>
      </c>
      <c r="B89" s="10" t="s">
        <v>163</v>
      </c>
      <c r="C89" s="10" t="s">
        <v>76</v>
      </c>
      <c r="D89" s="17">
        <v>36</v>
      </c>
      <c r="E89" s="103" t="s">
        <v>54</v>
      </c>
      <c r="F89" s="17" t="s">
        <v>267</v>
      </c>
      <c r="G89" s="17">
        <v>88</v>
      </c>
      <c r="H89" s="40">
        <v>96</v>
      </c>
    </row>
    <row r="90" spans="1:8" ht="12.75">
      <c r="A90" s="64">
        <v>86</v>
      </c>
      <c r="B90" s="10" t="s">
        <v>8</v>
      </c>
      <c r="C90" s="10" t="s">
        <v>39</v>
      </c>
      <c r="D90" s="17">
        <v>39</v>
      </c>
      <c r="E90" s="103" t="s">
        <v>52</v>
      </c>
      <c r="F90" s="17">
        <v>90</v>
      </c>
      <c r="G90" s="6">
        <v>88</v>
      </c>
      <c r="H90" s="54">
        <v>95</v>
      </c>
    </row>
    <row r="91" spans="1:8" ht="12.75">
      <c r="A91" s="64">
        <v>87</v>
      </c>
      <c r="B91" s="10" t="s">
        <v>1</v>
      </c>
      <c r="C91" s="10" t="s">
        <v>40</v>
      </c>
      <c r="D91" s="17">
        <v>41</v>
      </c>
      <c r="E91" s="103" t="s">
        <v>52</v>
      </c>
      <c r="F91" s="17">
        <v>90</v>
      </c>
      <c r="G91" s="6">
        <v>88</v>
      </c>
      <c r="H91" s="54">
        <v>94</v>
      </c>
    </row>
    <row r="92" spans="1:8" ht="12.75">
      <c r="A92" s="64">
        <v>88</v>
      </c>
      <c r="B92" s="10" t="s">
        <v>121</v>
      </c>
      <c r="C92" s="10" t="s">
        <v>125</v>
      </c>
      <c r="D92" s="17">
        <v>89</v>
      </c>
      <c r="E92" s="103" t="s">
        <v>51</v>
      </c>
      <c r="F92" s="17" t="s">
        <v>278</v>
      </c>
      <c r="G92" s="6">
        <v>88</v>
      </c>
      <c r="H92" s="54">
        <v>93</v>
      </c>
    </row>
    <row r="93" spans="1:8" ht="12.75">
      <c r="A93" s="64">
        <v>89</v>
      </c>
      <c r="B93" s="10" t="s">
        <v>12</v>
      </c>
      <c r="C93" s="10" t="s">
        <v>153</v>
      </c>
      <c r="D93" s="17">
        <v>90</v>
      </c>
      <c r="E93" s="103" t="s">
        <v>52</v>
      </c>
      <c r="F93" s="17">
        <v>90</v>
      </c>
      <c r="G93" s="17">
        <v>88</v>
      </c>
      <c r="H93" s="40">
        <v>93</v>
      </c>
    </row>
    <row r="94" spans="1:8" ht="12.75">
      <c r="A94" s="64">
        <v>90</v>
      </c>
      <c r="B94" s="10" t="s">
        <v>122</v>
      </c>
      <c r="C94" s="10" t="s">
        <v>93</v>
      </c>
      <c r="D94" s="17">
        <v>32</v>
      </c>
      <c r="E94" s="103" t="s">
        <v>51</v>
      </c>
      <c r="F94" s="17" t="s">
        <v>278</v>
      </c>
      <c r="G94" s="6">
        <v>88</v>
      </c>
      <c r="H94" s="54">
        <v>91</v>
      </c>
    </row>
    <row r="95" spans="1:8" ht="12.75">
      <c r="A95" s="64">
        <v>91</v>
      </c>
      <c r="B95" s="10" t="s">
        <v>294</v>
      </c>
      <c r="C95" s="10" t="s">
        <v>295</v>
      </c>
      <c r="D95" s="17">
        <v>66</v>
      </c>
      <c r="E95" s="103" t="s">
        <v>51</v>
      </c>
      <c r="F95" s="17" t="s">
        <v>278</v>
      </c>
      <c r="G95" s="6">
        <v>88</v>
      </c>
      <c r="H95" s="54">
        <v>91</v>
      </c>
    </row>
    <row r="96" spans="1:8" ht="12.75">
      <c r="A96" s="64">
        <v>92</v>
      </c>
      <c r="B96" s="10" t="s">
        <v>3</v>
      </c>
      <c r="C96" s="10" t="s">
        <v>268</v>
      </c>
      <c r="D96" s="17">
        <v>95</v>
      </c>
      <c r="E96" s="103" t="s">
        <v>50</v>
      </c>
      <c r="F96" s="17">
        <v>90</v>
      </c>
      <c r="G96" s="6">
        <v>88</v>
      </c>
      <c r="H96" s="54">
        <v>90</v>
      </c>
    </row>
    <row r="97" spans="1:8" ht="12.75">
      <c r="A97" s="64">
        <v>93</v>
      </c>
      <c r="B97" s="10" t="s">
        <v>272</v>
      </c>
      <c r="C97" s="10" t="s">
        <v>33</v>
      </c>
      <c r="D97" s="17">
        <v>66</v>
      </c>
      <c r="E97" s="103" t="s">
        <v>50</v>
      </c>
      <c r="F97" s="17">
        <v>90</v>
      </c>
      <c r="G97" s="6">
        <v>88</v>
      </c>
      <c r="H97" s="54">
        <v>87</v>
      </c>
    </row>
    <row r="98" spans="1:8" ht="12.75">
      <c r="A98" s="64">
        <v>94</v>
      </c>
      <c r="B98" s="10" t="s">
        <v>201</v>
      </c>
      <c r="C98" s="10" t="s">
        <v>100</v>
      </c>
      <c r="D98" s="17">
        <v>83</v>
      </c>
      <c r="E98" s="103" t="s">
        <v>50</v>
      </c>
      <c r="F98" s="17">
        <v>90</v>
      </c>
      <c r="G98" s="6">
        <v>88</v>
      </c>
      <c r="H98" s="54">
        <v>86</v>
      </c>
    </row>
    <row r="99" spans="1:8" ht="12.75">
      <c r="A99" s="64">
        <v>95</v>
      </c>
      <c r="B99" s="10" t="s">
        <v>79</v>
      </c>
      <c r="C99" s="10" t="s">
        <v>92</v>
      </c>
      <c r="D99" s="17">
        <v>84</v>
      </c>
      <c r="E99" s="103" t="s">
        <v>51</v>
      </c>
      <c r="F99" s="17" t="s">
        <v>138</v>
      </c>
      <c r="G99" s="6">
        <v>88</v>
      </c>
      <c r="H99" s="54">
        <v>86</v>
      </c>
    </row>
    <row r="100" spans="1:8" ht="12.75">
      <c r="A100" s="64">
        <v>96</v>
      </c>
      <c r="B100" s="10" t="s">
        <v>145</v>
      </c>
      <c r="C100" s="10" t="s">
        <v>189</v>
      </c>
      <c r="D100" s="17">
        <v>89</v>
      </c>
      <c r="E100" s="103" t="s">
        <v>52</v>
      </c>
      <c r="F100" s="17">
        <v>90</v>
      </c>
      <c r="G100" s="17">
        <v>88</v>
      </c>
      <c r="H100" s="40">
        <v>85</v>
      </c>
    </row>
    <row r="101" spans="1:8" ht="12.75">
      <c r="A101" s="64">
        <v>97</v>
      </c>
      <c r="B101" s="10" t="s">
        <v>160</v>
      </c>
      <c r="C101" s="10" t="s">
        <v>159</v>
      </c>
      <c r="D101" s="17">
        <v>45</v>
      </c>
      <c r="E101" s="103" t="s">
        <v>52</v>
      </c>
      <c r="F101" s="17">
        <v>90</v>
      </c>
      <c r="G101" s="6">
        <v>88</v>
      </c>
      <c r="H101" s="54">
        <v>79</v>
      </c>
    </row>
    <row r="102" spans="1:8" ht="12.75">
      <c r="A102" s="64">
        <v>98</v>
      </c>
      <c r="B102" s="7" t="s">
        <v>8</v>
      </c>
      <c r="C102" s="7" t="s">
        <v>252</v>
      </c>
      <c r="D102" s="6">
        <v>71</v>
      </c>
      <c r="E102" s="104" t="s">
        <v>49</v>
      </c>
      <c r="F102" s="17">
        <v>90</v>
      </c>
      <c r="G102" s="6">
        <v>87</v>
      </c>
      <c r="H102" s="54">
        <v>99</v>
      </c>
    </row>
    <row r="103" spans="1:8" ht="12.75">
      <c r="A103" s="64">
        <v>99</v>
      </c>
      <c r="B103" s="10" t="s">
        <v>247</v>
      </c>
      <c r="C103" s="10" t="s">
        <v>168</v>
      </c>
      <c r="D103" s="17">
        <v>71</v>
      </c>
      <c r="E103" s="103" t="s">
        <v>77</v>
      </c>
      <c r="F103" s="17">
        <v>90</v>
      </c>
      <c r="G103" s="6">
        <v>87</v>
      </c>
      <c r="H103" s="54">
        <v>96</v>
      </c>
    </row>
    <row r="104" spans="1:8" ht="12.75">
      <c r="A104" s="64">
        <v>100</v>
      </c>
      <c r="B104" s="7" t="s">
        <v>271</v>
      </c>
      <c r="C104" s="7" t="s">
        <v>72</v>
      </c>
      <c r="D104" s="6">
        <v>94</v>
      </c>
      <c r="E104" s="103" t="s">
        <v>50</v>
      </c>
      <c r="F104" s="17">
        <v>90</v>
      </c>
      <c r="G104" s="6">
        <v>87</v>
      </c>
      <c r="H104" s="54">
        <v>96</v>
      </c>
    </row>
    <row r="105" spans="1:8" ht="12.75">
      <c r="A105" s="64">
        <v>101</v>
      </c>
      <c r="B105" s="10" t="s">
        <v>103</v>
      </c>
      <c r="C105" s="10" t="s">
        <v>39</v>
      </c>
      <c r="D105" s="17">
        <v>45</v>
      </c>
      <c r="E105" s="103" t="s">
        <v>48</v>
      </c>
      <c r="F105" s="17" t="s">
        <v>56</v>
      </c>
      <c r="G105" s="17">
        <v>87</v>
      </c>
      <c r="H105" s="40">
        <v>95</v>
      </c>
    </row>
    <row r="106" spans="1:8" ht="12.75">
      <c r="A106" s="64">
        <v>102</v>
      </c>
      <c r="B106" s="10" t="s">
        <v>63</v>
      </c>
      <c r="C106" s="10" t="s">
        <v>202</v>
      </c>
      <c r="D106" s="17">
        <v>45</v>
      </c>
      <c r="E106" s="103" t="s">
        <v>52</v>
      </c>
      <c r="F106" s="17">
        <v>90</v>
      </c>
      <c r="G106" s="6">
        <v>87</v>
      </c>
      <c r="H106" s="54">
        <v>93</v>
      </c>
    </row>
    <row r="107" spans="1:8" ht="12.75">
      <c r="A107" s="64">
        <v>103</v>
      </c>
      <c r="B107" s="10" t="s">
        <v>20</v>
      </c>
      <c r="C107" s="10" t="s">
        <v>97</v>
      </c>
      <c r="D107" s="17">
        <v>85</v>
      </c>
      <c r="E107" s="103" t="s">
        <v>53</v>
      </c>
      <c r="F107" s="17">
        <v>90</v>
      </c>
      <c r="G107" s="6">
        <v>87</v>
      </c>
      <c r="H107" s="54">
        <v>93</v>
      </c>
    </row>
    <row r="108" spans="1:8" ht="12.75">
      <c r="A108" s="64">
        <v>104</v>
      </c>
      <c r="B108" s="10" t="s">
        <v>19</v>
      </c>
      <c r="C108" s="10" t="s">
        <v>75</v>
      </c>
      <c r="D108" s="17">
        <v>63</v>
      </c>
      <c r="E108" s="103" t="s">
        <v>48</v>
      </c>
      <c r="F108" s="17" t="s">
        <v>138</v>
      </c>
      <c r="G108" s="17">
        <v>87</v>
      </c>
      <c r="H108" s="40">
        <v>91</v>
      </c>
    </row>
    <row r="109" spans="1:8" ht="12.75">
      <c r="A109" s="64">
        <v>105</v>
      </c>
      <c r="B109" s="10" t="s">
        <v>16</v>
      </c>
      <c r="C109" s="10" t="s">
        <v>212</v>
      </c>
      <c r="D109" s="17">
        <v>90</v>
      </c>
      <c r="E109" s="103" t="s">
        <v>53</v>
      </c>
      <c r="F109" s="17">
        <v>90</v>
      </c>
      <c r="G109" s="6">
        <v>87</v>
      </c>
      <c r="H109" s="54">
        <v>91</v>
      </c>
    </row>
    <row r="110" spans="1:8" ht="12.75">
      <c r="A110" s="64">
        <v>106</v>
      </c>
      <c r="B110" s="10" t="s">
        <v>8</v>
      </c>
      <c r="C110" s="10" t="s">
        <v>33</v>
      </c>
      <c r="D110" s="17">
        <v>69</v>
      </c>
      <c r="E110" s="103" t="s">
        <v>49</v>
      </c>
      <c r="F110" s="17">
        <v>90</v>
      </c>
      <c r="G110" s="6">
        <v>87</v>
      </c>
      <c r="H110" s="54">
        <v>90</v>
      </c>
    </row>
    <row r="111" spans="1:8" ht="12.75">
      <c r="A111" s="64">
        <v>107</v>
      </c>
      <c r="B111" s="7" t="s">
        <v>251</v>
      </c>
      <c r="C111" s="7" t="s">
        <v>95</v>
      </c>
      <c r="D111" s="6">
        <v>48</v>
      </c>
      <c r="E111" s="104" t="s">
        <v>48</v>
      </c>
      <c r="F111" s="17">
        <v>90</v>
      </c>
      <c r="G111" s="17">
        <v>87</v>
      </c>
      <c r="H111" s="40">
        <v>89</v>
      </c>
    </row>
    <row r="112" spans="1:8" ht="12.75">
      <c r="A112" s="64">
        <v>108</v>
      </c>
      <c r="B112" s="10" t="s">
        <v>15</v>
      </c>
      <c r="C112" s="10" t="s">
        <v>76</v>
      </c>
      <c r="D112" s="17">
        <v>53</v>
      </c>
      <c r="E112" s="103" t="s">
        <v>52</v>
      </c>
      <c r="F112" s="17">
        <v>90</v>
      </c>
      <c r="G112" s="17">
        <v>87</v>
      </c>
      <c r="H112" s="40">
        <v>89</v>
      </c>
    </row>
    <row r="113" spans="1:8" ht="12.75">
      <c r="A113" s="64">
        <v>109</v>
      </c>
      <c r="B113" s="10" t="s">
        <v>132</v>
      </c>
      <c r="C113" s="10" t="s">
        <v>325</v>
      </c>
      <c r="D113" s="17">
        <v>95</v>
      </c>
      <c r="E113" s="103" t="s">
        <v>51</v>
      </c>
      <c r="F113" s="17" t="s">
        <v>138</v>
      </c>
      <c r="G113" s="6">
        <v>86</v>
      </c>
      <c r="H113" s="54">
        <v>99</v>
      </c>
    </row>
    <row r="114" spans="1:8" ht="12.75">
      <c r="A114" s="64">
        <v>110</v>
      </c>
      <c r="B114" s="10" t="s">
        <v>123</v>
      </c>
      <c r="C114" s="10" t="s">
        <v>161</v>
      </c>
      <c r="D114" s="17">
        <v>37</v>
      </c>
      <c r="E114" s="103" t="s">
        <v>48</v>
      </c>
      <c r="F114" s="17" t="s">
        <v>269</v>
      </c>
      <c r="G114" s="17">
        <v>86</v>
      </c>
      <c r="H114" s="40">
        <v>97</v>
      </c>
    </row>
    <row r="115" spans="1:8" ht="12.75">
      <c r="A115" s="64">
        <v>111</v>
      </c>
      <c r="B115" s="10" t="s">
        <v>59</v>
      </c>
      <c r="C115" s="10" t="s">
        <v>133</v>
      </c>
      <c r="D115" s="17">
        <v>88</v>
      </c>
      <c r="E115" s="103" t="s">
        <v>54</v>
      </c>
      <c r="F115" s="17">
        <v>90</v>
      </c>
      <c r="G115" s="6">
        <v>86</v>
      </c>
      <c r="H115" s="54">
        <v>95</v>
      </c>
    </row>
    <row r="116" spans="1:8" ht="12.75">
      <c r="A116" s="64">
        <v>112</v>
      </c>
      <c r="B116" s="10" t="s">
        <v>238</v>
      </c>
      <c r="C116" s="10" t="s">
        <v>239</v>
      </c>
      <c r="D116" s="17">
        <v>54</v>
      </c>
      <c r="E116" s="103" t="s">
        <v>51</v>
      </c>
      <c r="F116" s="17">
        <v>90</v>
      </c>
      <c r="G116" s="6">
        <v>86</v>
      </c>
      <c r="H116" s="54">
        <v>93</v>
      </c>
    </row>
    <row r="117" spans="1:8" ht="12.75">
      <c r="A117" s="64">
        <v>113</v>
      </c>
      <c r="B117" s="10" t="s">
        <v>59</v>
      </c>
      <c r="C117" s="10" t="s">
        <v>35</v>
      </c>
      <c r="D117" s="17">
        <v>79</v>
      </c>
      <c r="E117" s="103" t="s">
        <v>54</v>
      </c>
      <c r="F117" s="17" t="s">
        <v>56</v>
      </c>
      <c r="G117" s="17">
        <v>86</v>
      </c>
      <c r="H117" s="40">
        <v>90</v>
      </c>
    </row>
    <row r="118" spans="1:8" ht="12.75">
      <c r="A118" s="64">
        <v>114</v>
      </c>
      <c r="B118" s="10" t="s">
        <v>170</v>
      </c>
      <c r="C118" s="10" t="s">
        <v>24</v>
      </c>
      <c r="D118" s="17">
        <v>52</v>
      </c>
      <c r="E118" s="103" t="s">
        <v>77</v>
      </c>
      <c r="F118" s="17" t="s">
        <v>269</v>
      </c>
      <c r="G118" s="17">
        <v>86</v>
      </c>
      <c r="H118" s="40">
        <v>84</v>
      </c>
    </row>
    <row r="119" spans="1:8" ht="12.75">
      <c r="A119" s="64">
        <v>115</v>
      </c>
      <c r="B119" s="10" t="s">
        <v>60</v>
      </c>
      <c r="C119" s="10" t="s">
        <v>26</v>
      </c>
      <c r="D119" s="17">
        <v>52</v>
      </c>
      <c r="E119" s="103" t="s">
        <v>51</v>
      </c>
      <c r="F119" s="17" t="s">
        <v>278</v>
      </c>
      <c r="G119" s="6">
        <v>85</v>
      </c>
      <c r="H119" s="54">
        <v>99</v>
      </c>
    </row>
    <row r="120" spans="1:8" ht="12.75">
      <c r="A120" s="64">
        <v>116</v>
      </c>
      <c r="B120" s="10" t="s">
        <v>6</v>
      </c>
      <c r="C120" s="10" t="s">
        <v>29</v>
      </c>
      <c r="D120" s="17">
        <v>54</v>
      </c>
      <c r="E120" s="103" t="s">
        <v>49</v>
      </c>
      <c r="F120" s="17" t="s">
        <v>278</v>
      </c>
      <c r="G120" s="6">
        <v>85</v>
      </c>
      <c r="H120" s="54">
        <v>97</v>
      </c>
    </row>
    <row r="121" spans="1:8" ht="12.75">
      <c r="A121" s="64">
        <v>117</v>
      </c>
      <c r="B121" s="10" t="s">
        <v>120</v>
      </c>
      <c r="C121" s="10" t="s">
        <v>39</v>
      </c>
      <c r="D121" s="17">
        <v>43</v>
      </c>
      <c r="E121" s="103" t="s">
        <v>51</v>
      </c>
      <c r="F121" s="17" t="s">
        <v>278</v>
      </c>
      <c r="G121" s="6">
        <v>85</v>
      </c>
      <c r="H121" s="54">
        <v>95</v>
      </c>
    </row>
    <row r="122" spans="1:8" ht="12.75">
      <c r="A122" s="64">
        <v>118</v>
      </c>
      <c r="B122" s="10" t="s">
        <v>208</v>
      </c>
      <c r="C122" s="10" t="s">
        <v>64</v>
      </c>
      <c r="D122" s="17">
        <v>69</v>
      </c>
      <c r="E122" s="103" t="s">
        <v>51</v>
      </c>
      <c r="F122" s="17">
        <v>90</v>
      </c>
      <c r="G122" s="6">
        <v>85</v>
      </c>
      <c r="H122" s="54">
        <v>95</v>
      </c>
    </row>
    <row r="123" spans="1:8" ht="12.75">
      <c r="A123" s="64">
        <v>119</v>
      </c>
      <c r="B123" s="7" t="s">
        <v>232</v>
      </c>
      <c r="C123" s="7" t="s">
        <v>76</v>
      </c>
      <c r="D123" s="6">
        <v>53</v>
      </c>
      <c r="E123" s="103" t="s">
        <v>48</v>
      </c>
      <c r="F123" s="17" t="s">
        <v>278</v>
      </c>
      <c r="G123" s="17">
        <v>85</v>
      </c>
      <c r="H123" s="40">
        <v>94</v>
      </c>
    </row>
    <row r="124" spans="1:8" ht="12.75">
      <c r="A124" s="64">
        <v>120</v>
      </c>
      <c r="B124" s="10" t="s">
        <v>21</v>
      </c>
      <c r="C124" s="10" t="s">
        <v>45</v>
      </c>
      <c r="D124" s="17">
        <v>79</v>
      </c>
      <c r="E124" s="103" t="s">
        <v>49</v>
      </c>
      <c r="F124" s="17">
        <v>90</v>
      </c>
      <c r="G124" s="6">
        <v>85</v>
      </c>
      <c r="H124" s="54">
        <v>90</v>
      </c>
    </row>
    <row r="125" spans="1:8" ht="12.75">
      <c r="A125" s="64">
        <v>121</v>
      </c>
      <c r="B125" s="10" t="s">
        <v>164</v>
      </c>
      <c r="C125" s="10" t="s">
        <v>165</v>
      </c>
      <c r="D125" s="17">
        <v>69</v>
      </c>
      <c r="E125" s="103" t="s">
        <v>54</v>
      </c>
      <c r="F125" s="17">
        <v>90</v>
      </c>
      <c r="G125" s="17">
        <v>85</v>
      </c>
      <c r="H125" s="40">
        <v>84</v>
      </c>
    </row>
    <row r="126" spans="1:8" ht="12.75">
      <c r="A126" s="64">
        <v>122</v>
      </c>
      <c r="B126" s="10" t="s">
        <v>17</v>
      </c>
      <c r="C126" s="10" t="s">
        <v>41</v>
      </c>
      <c r="D126" s="17">
        <v>51</v>
      </c>
      <c r="E126" s="103" t="s">
        <v>48</v>
      </c>
      <c r="F126" s="17" t="s">
        <v>56</v>
      </c>
      <c r="G126" s="17">
        <v>84</v>
      </c>
      <c r="H126" s="40">
        <v>98</v>
      </c>
    </row>
    <row r="127" spans="1:8" ht="12.75">
      <c r="A127" s="64">
        <v>123</v>
      </c>
      <c r="B127" s="7" t="s">
        <v>306</v>
      </c>
      <c r="C127" s="7" t="s">
        <v>307</v>
      </c>
      <c r="D127" s="6">
        <v>66</v>
      </c>
      <c r="E127" s="104" t="s">
        <v>49</v>
      </c>
      <c r="F127" s="17" t="s">
        <v>278</v>
      </c>
      <c r="G127" s="6">
        <v>84</v>
      </c>
      <c r="H127" s="54">
        <v>98</v>
      </c>
    </row>
    <row r="128" spans="1:8" ht="12.75">
      <c r="A128" s="64">
        <v>124</v>
      </c>
      <c r="B128" s="10" t="s">
        <v>279</v>
      </c>
      <c r="C128" s="10" t="s">
        <v>97</v>
      </c>
      <c r="D128" s="17">
        <v>86</v>
      </c>
      <c r="E128" s="103" t="s">
        <v>77</v>
      </c>
      <c r="F128" s="17">
        <v>90</v>
      </c>
      <c r="G128" s="17">
        <v>84</v>
      </c>
      <c r="H128" s="40">
        <v>98</v>
      </c>
    </row>
    <row r="129" spans="1:8" ht="12.75">
      <c r="A129" s="64">
        <v>125</v>
      </c>
      <c r="B129" s="10" t="s">
        <v>145</v>
      </c>
      <c r="C129" s="10" t="s">
        <v>146</v>
      </c>
      <c r="D129" s="17">
        <v>91</v>
      </c>
      <c r="E129" s="103" t="s">
        <v>52</v>
      </c>
      <c r="F129" s="17">
        <v>90</v>
      </c>
      <c r="G129" s="17">
        <v>84</v>
      </c>
      <c r="H129" s="40">
        <v>96</v>
      </c>
    </row>
    <row r="130" spans="1:8" ht="12.75">
      <c r="A130" s="64">
        <v>126</v>
      </c>
      <c r="B130" s="10" t="s">
        <v>108</v>
      </c>
      <c r="C130" s="10" t="s">
        <v>117</v>
      </c>
      <c r="D130" s="17">
        <v>48</v>
      </c>
      <c r="E130" s="103" t="s">
        <v>51</v>
      </c>
      <c r="F130" s="17" t="s">
        <v>278</v>
      </c>
      <c r="G130" s="6">
        <v>84</v>
      </c>
      <c r="H130" s="54">
        <v>90</v>
      </c>
    </row>
    <row r="131" spans="1:8" ht="12.75">
      <c r="A131" s="64">
        <v>127</v>
      </c>
      <c r="B131" s="10" t="s">
        <v>18</v>
      </c>
      <c r="C131" s="10" t="s">
        <v>42</v>
      </c>
      <c r="D131" s="17">
        <v>52</v>
      </c>
      <c r="E131" s="103" t="s">
        <v>53</v>
      </c>
      <c r="F131" s="17">
        <v>90</v>
      </c>
      <c r="G131" s="6">
        <v>84</v>
      </c>
      <c r="H131" s="54">
        <v>88</v>
      </c>
    </row>
    <row r="132" spans="1:8" ht="12.75">
      <c r="A132" s="64">
        <v>128</v>
      </c>
      <c r="B132" s="7" t="s">
        <v>236</v>
      </c>
      <c r="C132" s="7" t="s">
        <v>206</v>
      </c>
      <c r="D132" s="6">
        <v>77</v>
      </c>
      <c r="E132" s="104" t="s">
        <v>49</v>
      </c>
      <c r="F132" s="17">
        <v>90</v>
      </c>
      <c r="G132" s="6">
        <v>84</v>
      </c>
      <c r="H132" s="54">
        <v>88</v>
      </c>
    </row>
    <row r="133" spans="1:8" ht="12.75">
      <c r="A133" s="64">
        <v>129</v>
      </c>
      <c r="B133" s="10" t="s">
        <v>80</v>
      </c>
      <c r="C133" s="10" t="s">
        <v>27</v>
      </c>
      <c r="D133" s="17">
        <v>58</v>
      </c>
      <c r="E133" s="103" t="s">
        <v>51</v>
      </c>
      <c r="F133" s="17" t="s">
        <v>278</v>
      </c>
      <c r="G133" s="17">
        <v>84</v>
      </c>
      <c r="H133" s="40">
        <v>87</v>
      </c>
    </row>
    <row r="134" spans="1:8" ht="12.75">
      <c r="A134" s="64">
        <v>130</v>
      </c>
      <c r="B134" s="10" t="s">
        <v>8</v>
      </c>
      <c r="C134" s="10" t="s">
        <v>171</v>
      </c>
      <c r="D134" s="17">
        <v>68</v>
      </c>
      <c r="E134" s="103" t="s">
        <v>49</v>
      </c>
      <c r="F134" s="17">
        <v>90</v>
      </c>
      <c r="G134" s="6">
        <v>84</v>
      </c>
      <c r="H134" s="54">
        <v>87</v>
      </c>
    </row>
    <row r="135" spans="1:8" ht="12.75">
      <c r="A135" s="64">
        <v>131</v>
      </c>
      <c r="B135" s="10" t="s">
        <v>88</v>
      </c>
      <c r="C135" s="10" t="s">
        <v>74</v>
      </c>
      <c r="D135" s="17">
        <v>55</v>
      </c>
      <c r="E135" s="103" t="s">
        <v>77</v>
      </c>
      <c r="F135" s="17">
        <v>90</v>
      </c>
      <c r="G135" s="17">
        <v>84</v>
      </c>
      <c r="H135" s="40">
        <v>85</v>
      </c>
    </row>
    <row r="136" spans="1:8" ht="12.75">
      <c r="A136" s="64">
        <v>132</v>
      </c>
      <c r="B136" s="10" t="s">
        <v>81</v>
      </c>
      <c r="C136" s="10" t="s">
        <v>114</v>
      </c>
      <c r="D136" s="17">
        <v>47</v>
      </c>
      <c r="E136" s="103" t="s">
        <v>48</v>
      </c>
      <c r="F136" s="17">
        <v>90</v>
      </c>
      <c r="G136" s="17">
        <v>84</v>
      </c>
      <c r="H136" s="40">
        <v>82</v>
      </c>
    </row>
    <row r="137" spans="1:8" ht="12.75">
      <c r="A137" s="64">
        <v>133</v>
      </c>
      <c r="B137" s="7" t="s">
        <v>201</v>
      </c>
      <c r="C137" s="7" t="s">
        <v>76</v>
      </c>
      <c r="D137" s="6">
        <v>51</v>
      </c>
      <c r="E137" s="103" t="s">
        <v>50</v>
      </c>
      <c r="F137" s="17" t="s">
        <v>269</v>
      </c>
      <c r="G137" s="6">
        <v>84</v>
      </c>
      <c r="H137" s="54">
        <v>78</v>
      </c>
    </row>
    <row r="138" spans="1:8" ht="12.75">
      <c r="A138" s="64">
        <v>134</v>
      </c>
      <c r="B138" s="10" t="s">
        <v>314</v>
      </c>
      <c r="C138" s="10" t="s">
        <v>41</v>
      </c>
      <c r="D138" s="17">
        <v>45</v>
      </c>
      <c r="E138" s="103" t="s">
        <v>52</v>
      </c>
      <c r="F138" s="17">
        <v>90</v>
      </c>
      <c r="G138" s="6">
        <v>84</v>
      </c>
      <c r="H138" s="54">
        <v>76</v>
      </c>
    </row>
    <row r="139" spans="1:8" ht="12.75">
      <c r="A139" s="64">
        <v>135</v>
      </c>
      <c r="B139" s="10" t="s">
        <v>326</v>
      </c>
      <c r="C139" s="10" t="s">
        <v>101</v>
      </c>
      <c r="D139" s="17">
        <v>98</v>
      </c>
      <c r="E139" s="103" t="s">
        <v>51</v>
      </c>
      <c r="F139" s="17">
        <v>90</v>
      </c>
      <c r="G139" s="6">
        <v>83</v>
      </c>
      <c r="H139" s="54">
        <v>98</v>
      </c>
    </row>
    <row r="140" spans="1:8" ht="12.75">
      <c r="A140" s="64">
        <v>136</v>
      </c>
      <c r="B140" s="10" t="s">
        <v>4</v>
      </c>
      <c r="C140" s="10" t="s">
        <v>28</v>
      </c>
      <c r="D140" s="17">
        <v>62</v>
      </c>
      <c r="E140" s="103" t="s">
        <v>51</v>
      </c>
      <c r="F140" s="17" t="s">
        <v>278</v>
      </c>
      <c r="G140" s="6">
        <v>83</v>
      </c>
      <c r="H140" s="54">
        <v>97</v>
      </c>
    </row>
    <row r="141" spans="1:8" ht="12.75">
      <c r="A141" s="64">
        <v>137</v>
      </c>
      <c r="B141" s="7" t="s">
        <v>245</v>
      </c>
      <c r="C141" s="7" t="s">
        <v>246</v>
      </c>
      <c r="D141" s="6">
        <v>82</v>
      </c>
      <c r="E141" s="104" t="s">
        <v>50</v>
      </c>
      <c r="F141" s="17">
        <v>90</v>
      </c>
      <c r="G141" s="6">
        <v>83</v>
      </c>
      <c r="H141" s="54">
        <v>93</v>
      </c>
    </row>
    <row r="142" spans="1:8" ht="12.75">
      <c r="A142" s="64">
        <v>138</v>
      </c>
      <c r="B142" s="10" t="s">
        <v>225</v>
      </c>
      <c r="C142" s="10" t="s">
        <v>69</v>
      </c>
      <c r="D142" s="17">
        <v>95</v>
      </c>
      <c r="E142" s="103" t="s">
        <v>51</v>
      </c>
      <c r="F142" s="17">
        <v>90</v>
      </c>
      <c r="G142" s="6">
        <v>83</v>
      </c>
      <c r="H142" s="54">
        <v>93</v>
      </c>
    </row>
    <row r="143" spans="1:8" ht="12.75">
      <c r="A143" s="64">
        <v>139</v>
      </c>
      <c r="B143" s="10" t="s">
        <v>188</v>
      </c>
      <c r="C143" s="10" t="s">
        <v>28</v>
      </c>
      <c r="D143" s="17">
        <v>91</v>
      </c>
      <c r="E143" s="103" t="s">
        <v>52</v>
      </c>
      <c r="F143" s="17">
        <v>90</v>
      </c>
      <c r="G143" s="6">
        <v>83</v>
      </c>
      <c r="H143" s="54">
        <v>90</v>
      </c>
    </row>
    <row r="144" spans="1:8" ht="12.75">
      <c r="A144" s="64">
        <v>140</v>
      </c>
      <c r="B144" s="10" t="s">
        <v>166</v>
      </c>
      <c r="C144" s="10" t="s">
        <v>167</v>
      </c>
      <c r="D144" s="17">
        <v>43</v>
      </c>
      <c r="E144" s="103" t="s">
        <v>50</v>
      </c>
      <c r="F144" s="17" t="s">
        <v>269</v>
      </c>
      <c r="G144" s="6">
        <v>83</v>
      </c>
      <c r="H144" s="54">
        <v>89</v>
      </c>
    </row>
    <row r="145" spans="1:8" ht="12.75">
      <c r="A145" s="64">
        <v>141</v>
      </c>
      <c r="B145" s="10" t="s">
        <v>82</v>
      </c>
      <c r="C145" s="10" t="s">
        <v>65</v>
      </c>
      <c r="D145" s="17">
        <v>33</v>
      </c>
      <c r="E145" s="103" t="s">
        <v>52</v>
      </c>
      <c r="F145" s="17" t="s">
        <v>56</v>
      </c>
      <c r="G145" s="6">
        <v>83</v>
      </c>
      <c r="H145" s="54">
        <v>86</v>
      </c>
    </row>
    <row r="146" spans="1:8" ht="12.75">
      <c r="A146" s="64">
        <v>142</v>
      </c>
      <c r="B146" s="7" t="s">
        <v>59</v>
      </c>
      <c r="C146" s="7" t="s">
        <v>100</v>
      </c>
      <c r="D146" s="6">
        <v>88</v>
      </c>
      <c r="E146" s="103" t="s">
        <v>50</v>
      </c>
      <c r="F146" s="17">
        <v>90</v>
      </c>
      <c r="G146" s="6">
        <v>83</v>
      </c>
      <c r="H146" s="54">
        <v>85</v>
      </c>
    </row>
    <row r="147" spans="1:8" ht="12.75">
      <c r="A147" s="64">
        <v>143</v>
      </c>
      <c r="B147" s="10" t="s">
        <v>3</v>
      </c>
      <c r="C147" s="10" t="s">
        <v>27</v>
      </c>
      <c r="D147" s="17">
        <v>82</v>
      </c>
      <c r="E147" s="103" t="s">
        <v>52</v>
      </c>
      <c r="F147" s="17" t="s">
        <v>56</v>
      </c>
      <c r="G147" s="6">
        <v>83</v>
      </c>
      <c r="H147" s="54">
        <v>80</v>
      </c>
    </row>
    <row r="148" spans="1:8" ht="12.75">
      <c r="A148" s="64">
        <v>144</v>
      </c>
      <c r="B148" s="10" t="s">
        <v>78</v>
      </c>
      <c r="C148" s="10" t="s">
        <v>200</v>
      </c>
      <c r="D148" s="17">
        <v>55</v>
      </c>
      <c r="E148" s="103" t="s">
        <v>50</v>
      </c>
      <c r="F148" s="17">
        <v>90</v>
      </c>
      <c r="G148" s="6">
        <v>82</v>
      </c>
      <c r="H148" s="54">
        <v>95</v>
      </c>
    </row>
    <row r="149" spans="1:8" ht="12.75">
      <c r="A149" s="64">
        <v>145</v>
      </c>
      <c r="B149" s="10" t="s">
        <v>343</v>
      </c>
      <c r="C149" s="10" t="s">
        <v>74</v>
      </c>
      <c r="D149" s="17">
        <v>44</v>
      </c>
      <c r="E149" s="103" t="s">
        <v>48</v>
      </c>
      <c r="F149" s="17" t="s">
        <v>269</v>
      </c>
      <c r="G149" s="17">
        <v>82</v>
      </c>
      <c r="H149" s="40">
        <v>92</v>
      </c>
    </row>
    <row r="150" spans="1:8" ht="12.75">
      <c r="A150" s="64">
        <v>146</v>
      </c>
      <c r="B150" s="10" t="s">
        <v>169</v>
      </c>
      <c r="C150" s="10" t="s">
        <v>75</v>
      </c>
      <c r="D150" s="17">
        <v>77</v>
      </c>
      <c r="E150" s="103" t="s">
        <v>53</v>
      </c>
      <c r="F150" s="17">
        <v>90</v>
      </c>
      <c r="G150" s="17">
        <v>82</v>
      </c>
      <c r="H150" s="40">
        <v>92</v>
      </c>
    </row>
    <row r="151" spans="1:8" ht="12.75">
      <c r="A151" s="64">
        <v>147</v>
      </c>
      <c r="B151" s="10" t="s">
        <v>5</v>
      </c>
      <c r="C151" s="10" t="s">
        <v>213</v>
      </c>
      <c r="D151" s="17">
        <v>94</v>
      </c>
      <c r="E151" s="103" t="s">
        <v>53</v>
      </c>
      <c r="F151" s="17">
        <v>90</v>
      </c>
      <c r="G151" s="6">
        <v>82</v>
      </c>
      <c r="H151" s="54">
        <v>86</v>
      </c>
    </row>
    <row r="152" spans="1:8" ht="12.75">
      <c r="A152" s="64">
        <v>148</v>
      </c>
      <c r="B152" s="10" t="s">
        <v>13</v>
      </c>
      <c r="C152" s="10" t="s">
        <v>37</v>
      </c>
      <c r="D152" s="17">
        <v>49</v>
      </c>
      <c r="E152" s="103" t="s">
        <v>51</v>
      </c>
      <c r="F152" s="17" t="s">
        <v>278</v>
      </c>
      <c r="G152" s="6">
        <v>82</v>
      </c>
      <c r="H152" s="54">
        <v>76</v>
      </c>
    </row>
    <row r="153" spans="1:8" ht="12.75">
      <c r="A153" s="64">
        <v>149</v>
      </c>
      <c r="B153" s="10" t="s">
        <v>123</v>
      </c>
      <c r="C153" s="10" t="s">
        <v>38</v>
      </c>
      <c r="D153" s="17">
        <v>49</v>
      </c>
      <c r="E153" s="103" t="s">
        <v>77</v>
      </c>
      <c r="F153" s="17" t="s">
        <v>278</v>
      </c>
      <c r="G153" s="17">
        <v>81</v>
      </c>
      <c r="H153" s="40">
        <v>91</v>
      </c>
    </row>
    <row r="154" spans="1:8" ht="12.75">
      <c r="A154" s="64">
        <v>150</v>
      </c>
      <c r="B154" s="10" t="s">
        <v>1</v>
      </c>
      <c r="C154" s="10" t="s">
        <v>24</v>
      </c>
      <c r="D154" s="17">
        <v>59</v>
      </c>
      <c r="E154" s="103" t="s">
        <v>49</v>
      </c>
      <c r="F154" s="17">
        <v>90</v>
      </c>
      <c r="G154" s="6">
        <v>81</v>
      </c>
      <c r="H154" s="54">
        <v>91</v>
      </c>
    </row>
    <row r="155" spans="1:8" ht="12.75">
      <c r="A155" s="64">
        <v>151</v>
      </c>
      <c r="B155" s="10" t="s">
        <v>109</v>
      </c>
      <c r="C155" s="10" t="s">
        <v>340</v>
      </c>
      <c r="D155" s="17">
        <v>40</v>
      </c>
      <c r="E155" s="103" t="s">
        <v>53</v>
      </c>
      <c r="F155" s="17">
        <v>90</v>
      </c>
      <c r="G155" s="6">
        <v>81</v>
      </c>
      <c r="H155" s="54">
        <v>89</v>
      </c>
    </row>
    <row r="156" spans="1:8" ht="12.75">
      <c r="A156" s="64">
        <v>152</v>
      </c>
      <c r="B156" s="10" t="s">
        <v>12</v>
      </c>
      <c r="C156" s="10" t="s">
        <v>23</v>
      </c>
      <c r="D156" s="17">
        <v>59</v>
      </c>
      <c r="E156" s="103" t="s">
        <v>52</v>
      </c>
      <c r="F156" s="17" t="s">
        <v>56</v>
      </c>
      <c r="G156" s="6">
        <v>81</v>
      </c>
      <c r="H156" s="54">
        <v>89</v>
      </c>
    </row>
    <row r="157" spans="1:8" ht="12.75">
      <c r="A157" s="64">
        <v>153</v>
      </c>
      <c r="B157" s="10" t="s">
        <v>210</v>
      </c>
      <c r="C157" s="10" t="s">
        <v>211</v>
      </c>
      <c r="D157" s="17">
        <v>90</v>
      </c>
      <c r="E157" s="103" t="s">
        <v>53</v>
      </c>
      <c r="F157" s="17">
        <v>90</v>
      </c>
      <c r="G157" s="6">
        <v>81</v>
      </c>
      <c r="H157" s="54">
        <v>76</v>
      </c>
    </row>
    <row r="158" spans="1:8" ht="12.75">
      <c r="A158" s="64">
        <v>154</v>
      </c>
      <c r="B158" s="10" t="s">
        <v>11</v>
      </c>
      <c r="C158" s="10" t="s">
        <v>35</v>
      </c>
      <c r="D158" s="17">
        <v>48</v>
      </c>
      <c r="E158" s="103" t="s">
        <v>48</v>
      </c>
      <c r="F158" s="17" t="s">
        <v>278</v>
      </c>
      <c r="G158" s="17">
        <v>80</v>
      </c>
      <c r="H158" s="40">
        <v>94</v>
      </c>
    </row>
    <row r="159" spans="1:8" ht="12.75">
      <c r="A159" s="64">
        <v>155</v>
      </c>
      <c r="B159" s="10" t="s">
        <v>164</v>
      </c>
      <c r="C159" s="10" t="s">
        <v>211</v>
      </c>
      <c r="D159" s="17">
        <v>94</v>
      </c>
      <c r="E159" s="103" t="s">
        <v>50</v>
      </c>
      <c r="F159" s="17">
        <v>90</v>
      </c>
      <c r="G159" s="6">
        <v>80</v>
      </c>
      <c r="H159" s="54">
        <v>93</v>
      </c>
    </row>
    <row r="160" spans="1:8" ht="12.75">
      <c r="A160" s="64">
        <v>156</v>
      </c>
      <c r="B160" s="10" t="s">
        <v>15</v>
      </c>
      <c r="C160" s="10" t="s">
        <v>346</v>
      </c>
      <c r="D160" s="17">
        <v>94</v>
      </c>
      <c r="E160" s="103" t="s">
        <v>50</v>
      </c>
      <c r="F160" s="17">
        <v>90</v>
      </c>
      <c r="G160" s="6">
        <v>80</v>
      </c>
      <c r="H160" s="54">
        <v>91</v>
      </c>
    </row>
    <row r="161" spans="1:8" ht="12.75">
      <c r="A161" s="64">
        <v>157</v>
      </c>
      <c r="B161" s="10" t="s">
        <v>12</v>
      </c>
      <c r="C161" s="10" t="s">
        <v>190</v>
      </c>
      <c r="D161" s="17">
        <v>61</v>
      </c>
      <c r="E161" s="103" t="s">
        <v>52</v>
      </c>
      <c r="F161" s="17">
        <v>90</v>
      </c>
      <c r="G161" s="17">
        <v>80</v>
      </c>
      <c r="H161" s="40">
        <v>90</v>
      </c>
    </row>
    <row r="162" spans="1:8" ht="12.75">
      <c r="A162" s="64">
        <v>158</v>
      </c>
      <c r="B162" s="10" t="s">
        <v>8</v>
      </c>
      <c r="C162" s="10" t="s">
        <v>41</v>
      </c>
      <c r="D162" s="17">
        <v>63</v>
      </c>
      <c r="E162" s="103" t="s">
        <v>49</v>
      </c>
      <c r="F162" s="17">
        <v>90</v>
      </c>
      <c r="G162" s="6">
        <v>80</v>
      </c>
      <c r="H162" s="54">
        <v>89</v>
      </c>
    </row>
    <row r="163" spans="1:8" ht="12.75">
      <c r="A163" s="64">
        <v>159</v>
      </c>
      <c r="B163" s="10" t="s">
        <v>195</v>
      </c>
      <c r="C163" s="10" t="s">
        <v>97</v>
      </c>
      <c r="D163" s="17">
        <v>94</v>
      </c>
      <c r="E163" s="103" t="s">
        <v>51</v>
      </c>
      <c r="F163" s="17">
        <v>90</v>
      </c>
      <c r="G163" s="17">
        <v>80</v>
      </c>
      <c r="H163" s="40">
        <v>88</v>
      </c>
    </row>
    <row r="164" spans="1:8" ht="12.75">
      <c r="A164" s="64">
        <v>160</v>
      </c>
      <c r="B164" s="10" t="s">
        <v>80</v>
      </c>
      <c r="C164" s="10" t="s">
        <v>96</v>
      </c>
      <c r="D164" s="17">
        <v>88</v>
      </c>
      <c r="E164" s="103" t="s">
        <v>51</v>
      </c>
      <c r="F164" s="17" t="s">
        <v>278</v>
      </c>
      <c r="G164" s="17">
        <v>80</v>
      </c>
      <c r="H164" s="40">
        <v>82</v>
      </c>
    </row>
    <row r="165" spans="1:8" ht="12.75">
      <c r="A165" s="64">
        <v>161</v>
      </c>
      <c r="B165" s="10" t="s">
        <v>327</v>
      </c>
      <c r="C165" s="10" t="s">
        <v>34</v>
      </c>
      <c r="D165" s="17">
        <v>98</v>
      </c>
      <c r="E165" s="103" t="s">
        <v>51</v>
      </c>
      <c r="F165" s="17">
        <v>90</v>
      </c>
      <c r="G165" s="6">
        <v>79</v>
      </c>
      <c r="H165" s="54">
        <v>100</v>
      </c>
    </row>
    <row r="166" spans="1:8" ht="12.75">
      <c r="A166" s="64">
        <v>162</v>
      </c>
      <c r="B166" s="10" t="s">
        <v>129</v>
      </c>
      <c r="C166" s="10" t="s">
        <v>36</v>
      </c>
      <c r="D166" s="17">
        <v>81</v>
      </c>
      <c r="E166" s="103" t="s">
        <v>52</v>
      </c>
      <c r="F166" s="17" t="s">
        <v>138</v>
      </c>
      <c r="G166" s="17">
        <v>79</v>
      </c>
      <c r="H166" s="40">
        <v>96</v>
      </c>
    </row>
    <row r="167" spans="1:8" ht="12.75">
      <c r="A167" s="64">
        <v>163</v>
      </c>
      <c r="B167" s="10" t="s">
        <v>347</v>
      </c>
      <c r="C167" s="10" t="s">
        <v>348</v>
      </c>
      <c r="D167" s="17">
        <v>93</v>
      </c>
      <c r="E167" s="103" t="s">
        <v>50</v>
      </c>
      <c r="F167" s="17">
        <v>90</v>
      </c>
      <c r="G167" s="6">
        <v>79</v>
      </c>
      <c r="H167" s="54">
        <v>93</v>
      </c>
    </row>
    <row r="168" spans="1:8" ht="12.75">
      <c r="A168" s="64">
        <v>164</v>
      </c>
      <c r="B168" s="10" t="s">
        <v>328</v>
      </c>
      <c r="C168" s="10" t="s">
        <v>239</v>
      </c>
      <c r="D168" s="17">
        <v>69</v>
      </c>
      <c r="E168" s="103" t="s">
        <v>51</v>
      </c>
      <c r="F168" s="17">
        <v>90</v>
      </c>
      <c r="G168" s="6">
        <v>79</v>
      </c>
      <c r="H168" s="54">
        <v>82</v>
      </c>
    </row>
    <row r="169" spans="1:8" ht="12.75">
      <c r="A169" s="64">
        <v>165</v>
      </c>
      <c r="B169" s="10" t="s">
        <v>78</v>
      </c>
      <c r="C169" s="10" t="s">
        <v>349</v>
      </c>
      <c r="D169" s="17">
        <v>94</v>
      </c>
      <c r="E169" s="103" t="s">
        <v>50</v>
      </c>
      <c r="F169" s="17">
        <v>90</v>
      </c>
      <c r="G169" s="6">
        <v>79</v>
      </c>
      <c r="H169" s="54">
        <v>82</v>
      </c>
    </row>
    <row r="170" spans="1:8" ht="12.75">
      <c r="A170" s="64">
        <v>166</v>
      </c>
      <c r="B170" s="7" t="s">
        <v>84</v>
      </c>
      <c r="C170" s="7" t="s">
        <v>42</v>
      </c>
      <c r="D170" s="6">
        <v>97</v>
      </c>
      <c r="E170" s="104" t="s">
        <v>54</v>
      </c>
      <c r="F170" s="17">
        <v>90</v>
      </c>
      <c r="G170" s="17">
        <v>78</v>
      </c>
      <c r="H170" s="40">
        <v>89</v>
      </c>
    </row>
    <row r="171" spans="1:8" ht="12.75">
      <c r="A171" s="64">
        <v>167</v>
      </c>
      <c r="B171" s="10" t="s">
        <v>84</v>
      </c>
      <c r="C171" s="10" t="s">
        <v>36</v>
      </c>
      <c r="D171" s="17">
        <v>94</v>
      </c>
      <c r="E171" s="103" t="s">
        <v>54</v>
      </c>
      <c r="F171" s="17">
        <v>90</v>
      </c>
      <c r="G171" s="17">
        <v>78</v>
      </c>
      <c r="H171" s="40">
        <v>85</v>
      </c>
    </row>
    <row r="172" spans="1:8" ht="12.75">
      <c r="A172" s="64">
        <v>168</v>
      </c>
      <c r="B172" s="10" t="s">
        <v>130</v>
      </c>
      <c r="C172" s="10" t="s">
        <v>43</v>
      </c>
      <c r="D172" s="17">
        <v>96</v>
      </c>
      <c r="E172" s="103" t="s">
        <v>53</v>
      </c>
      <c r="F172" s="17">
        <v>90</v>
      </c>
      <c r="G172" s="6">
        <v>77</v>
      </c>
      <c r="H172" s="54">
        <v>93</v>
      </c>
    </row>
    <row r="173" spans="1:8" ht="12.75">
      <c r="A173" s="64">
        <v>169</v>
      </c>
      <c r="B173" s="10" t="s">
        <v>199</v>
      </c>
      <c r="C173" s="10" t="s">
        <v>176</v>
      </c>
      <c r="D173" s="17">
        <v>36</v>
      </c>
      <c r="E173" s="103" t="s">
        <v>49</v>
      </c>
      <c r="F173" s="17" t="s">
        <v>278</v>
      </c>
      <c r="G173" s="6">
        <v>77</v>
      </c>
      <c r="H173" s="54">
        <v>71</v>
      </c>
    </row>
    <row r="174" spans="1:8" ht="12.75">
      <c r="A174" s="64">
        <v>170</v>
      </c>
      <c r="B174" s="10" t="s">
        <v>201</v>
      </c>
      <c r="C174" s="10" t="s">
        <v>76</v>
      </c>
      <c r="D174" s="17">
        <v>89</v>
      </c>
      <c r="E174" s="103" t="s">
        <v>50</v>
      </c>
      <c r="F174" s="17">
        <v>90</v>
      </c>
      <c r="G174" s="6">
        <v>76</v>
      </c>
      <c r="H174" s="54">
        <v>95</v>
      </c>
    </row>
    <row r="175" spans="1:8" ht="12.75">
      <c r="A175" s="64">
        <v>171</v>
      </c>
      <c r="B175" s="7" t="s">
        <v>121</v>
      </c>
      <c r="C175" s="7" t="s">
        <v>196</v>
      </c>
      <c r="D175" s="17">
        <v>56</v>
      </c>
      <c r="E175" s="103" t="s">
        <v>51</v>
      </c>
      <c r="F175" s="17" t="s">
        <v>278</v>
      </c>
      <c r="G175" s="6">
        <v>76</v>
      </c>
      <c r="H175" s="54">
        <v>94</v>
      </c>
    </row>
    <row r="176" spans="1:8" ht="12.75">
      <c r="A176" s="64">
        <v>172</v>
      </c>
      <c r="B176" s="10" t="s">
        <v>3</v>
      </c>
      <c r="C176" s="10" t="s">
        <v>71</v>
      </c>
      <c r="D176" s="17">
        <v>67</v>
      </c>
      <c r="E176" s="103" t="s">
        <v>50</v>
      </c>
      <c r="F176" s="17" t="s">
        <v>269</v>
      </c>
      <c r="G176" s="6">
        <v>76</v>
      </c>
      <c r="H176" s="54">
        <v>92</v>
      </c>
    </row>
    <row r="177" spans="1:8" ht="12.75">
      <c r="A177" s="64">
        <v>173</v>
      </c>
      <c r="B177" s="10" t="s">
        <v>314</v>
      </c>
      <c r="C177" s="10" t="s">
        <v>41</v>
      </c>
      <c r="D177" s="17">
        <v>74</v>
      </c>
      <c r="E177" s="103" t="s">
        <v>52</v>
      </c>
      <c r="F177" s="17">
        <v>90</v>
      </c>
      <c r="G177" s="6">
        <v>76</v>
      </c>
      <c r="H177" s="54">
        <v>87</v>
      </c>
    </row>
    <row r="178" spans="1:8" ht="12.75">
      <c r="A178" s="64">
        <v>174</v>
      </c>
      <c r="B178" s="10" t="s">
        <v>102</v>
      </c>
      <c r="C178" s="10" t="s">
        <v>41</v>
      </c>
      <c r="D178" s="17">
        <v>45</v>
      </c>
      <c r="E178" s="103" t="s">
        <v>53</v>
      </c>
      <c r="F178" s="17">
        <v>90</v>
      </c>
      <c r="G178" s="6">
        <v>76</v>
      </c>
      <c r="H178" s="54">
        <v>83</v>
      </c>
    </row>
    <row r="179" spans="1:8" ht="12.75">
      <c r="A179" s="64">
        <v>175</v>
      </c>
      <c r="B179" s="10" t="s">
        <v>193</v>
      </c>
      <c r="C179" s="10" t="s">
        <v>194</v>
      </c>
      <c r="D179" s="17">
        <v>42</v>
      </c>
      <c r="E179" s="103" t="s">
        <v>50</v>
      </c>
      <c r="F179" s="17" t="s">
        <v>269</v>
      </c>
      <c r="G179" s="6">
        <v>76</v>
      </c>
      <c r="H179" s="54">
        <v>81</v>
      </c>
    </row>
    <row r="180" spans="1:8" ht="12.75">
      <c r="A180" s="64">
        <v>176</v>
      </c>
      <c r="B180" s="7" t="s">
        <v>308</v>
      </c>
      <c r="C180" s="7" t="s">
        <v>309</v>
      </c>
      <c r="D180" s="6">
        <v>63</v>
      </c>
      <c r="E180" s="104" t="s">
        <v>49</v>
      </c>
      <c r="F180" s="17" t="s">
        <v>269</v>
      </c>
      <c r="G180" s="6">
        <v>75</v>
      </c>
      <c r="H180" s="54">
        <v>92</v>
      </c>
    </row>
    <row r="181" spans="1:8" ht="12.75">
      <c r="A181" s="64">
        <v>177</v>
      </c>
      <c r="B181" s="10" t="s">
        <v>350</v>
      </c>
      <c r="C181" s="10" t="s">
        <v>351</v>
      </c>
      <c r="D181" s="17">
        <v>93</v>
      </c>
      <c r="E181" s="103" t="s">
        <v>50</v>
      </c>
      <c r="F181" s="17">
        <v>90</v>
      </c>
      <c r="G181" s="6">
        <v>75</v>
      </c>
      <c r="H181" s="54">
        <v>88</v>
      </c>
    </row>
    <row r="182" spans="1:8" ht="12.75">
      <c r="A182" s="64">
        <v>178</v>
      </c>
      <c r="B182" s="10" t="s">
        <v>59</v>
      </c>
      <c r="C182" s="10" t="s">
        <v>68</v>
      </c>
      <c r="D182" s="17">
        <v>97</v>
      </c>
      <c r="E182" s="103" t="s">
        <v>54</v>
      </c>
      <c r="F182" s="17">
        <v>90</v>
      </c>
      <c r="G182" s="17">
        <v>75</v>
      </c>
      <c r="H182" s="40">
        <v>87</v>
      </c>
    </row>
    <row r="183" spans="1:8" ht="12.75">
      <c r="A183" s="64">
        <v>179</v>
      </c>
      <c r="B183" s="10" t="s">
        <v>226</v>
      </c>
      <c r="C183" s="10" t="s">
        <v>329</v>
      </c>
      <c r="D183" s="17">
        <v>93</v>
      </c>
      <c r="E183" s="103" t="s">
        <v>51</v>
      </c>
      <c r="F183" s="17">
        <v>90</v>
      </c>
      <c r="G183" s="6">
        <v>74</v>
      </c>
      <c r="H183" s="54">
        <v>93</v>
      </c>
    </row>
    <row r="184" spans="1:8" ht="12.75">
      <c r="A184" s="64">
        <v>180</v>
      </c>
      <c r="B184" s="7" t="s">
        <v>230</v>
      </c>
      <c r="C184" s="7" t="s">
        <v>231</v>
      </c>
      <c r="D184" s="6">
        <v>87</v>
      </c>
      <c r="E184" s="103" t="s">
        <v>50</v>
      </c>
      <c r="F184" s="17">
        <v>90</v>
      </c>
      <c r="G184" s="6">
        <v>74</v>
      </c>
      <c r="H184" s="54">
        <v>92</v>
      </c>
    </row>
    <row r="185" spans="1:8" ht="12.75">
      <c r="A185" s="64">
        <v>181</v>
      </c>
      <c r="B185" s="10" t="s">
        <v>170</v>
      </c>
      <c r="C185" s="10" t="s">
        <v>34</v>
      </c>
      <c r="D185" s="17">
        <v>93</v>
      </c>
      <c r="E185" s="103" t="s">
        <v>50</v>
      </c>
      <c r="F185" s="17">
        <v>90</v>
      </c>
      <c r="G185" s="6">
        <v>74</v>
      </c>
      <c r="H185" s="54">
        <v>88</v>
      </c>
    </row>
    <row r="186" spans="1:8" ht="12.75">
      <c r="A186" s="64">
        <v>182</v>
      </c>
      <c r="B186" s="10" t="s">
        <v>275</v>
      </c>
      <c r="C186" s="10" t="s">
        <v>74</v>
      </c>
      <c r="D186" s="17">
        <v>50</v>
      </c>
      <c r="E186" s="103" t="s">
        <v>77</v>
      </c>
      <c r="F186" s="17">
        <v>90</v>
      </c>
      <c r="G186" s="17">
        <v>71</v>
      </c>
      <c r="H186" s="40">
        <v>85</v>
      </c>
    </row>
    <row r="187" spans="1:8" ht="12.75">
      <c r="A187" s="64">
        <v>183</v>
      </c>
      <c r="B187" s="10" t="s">
        <v>15</v>
      </c>
      <c r="C187" s="10" t="s">
        <v>39</v>
      </c>
      <c r="D187" s="17">
        <v>57</v>
      </c>
      <c r="E187" s="103" t="s">
        <v>52</v>
      </c>
      <c r="F187" s="17" t="s">
        <v>278</v>
      </c>
      <c r="G187" s="6">
        <v>71</v>
      </c>
      <c r="H187" s="54">
        <v>70</v>
      </c>
    </row>
    <row r="188" spans="1:8" ht="12.75">
      <c r="A188" s="64">
        <v>184</v>
      </c>
      <c r="B188" s="10" t="s">
        <v>330</v>
      </c>
      <c r="C188" s="10" t="s">
        <v>113</v>
      </c>
      <c r="D188" s="17">
        <v>31</v>
      </c>
      <c r="E188" s="103" t="s">
        <v>51</v>
      </c>
      <c r="F188" s="17" t="s">
        <v>56</v>
      </c>
      <c r="G188" s="6">
        <v>71</v>
      </c>
      <c r="H188" s="54">
        <v>69</v>
      </c>
    </row>
    <row r="189" spans="1:8" ht="12.75">
      <c r="A189" s="64">
        <v>185</v>
      </c>
      <c r="B189" s="7" t="s">
        <v>282</v>
      </c>
      <c r="C189" s="7" t="s">
        <v>126</v>
      </c>
      <c r="D189" s="6">
        <v>34</v>
      </c>
      <c r="E189" s="103" t="s">
        <v>52</v>
      </c>
      <c r="F189" s="17" t="s">
        <v>269</v>
      </c>
      <c r="G189" s="17">
        <v>70</v>
      </c>
      <c r="H189" s="40">
        <v>87</v>
      </c>
    </row>
    <row r="190" spans="1:8" ht="12.75">
      <c r="A190" s="64">
        <v>186</v>
      </c>
      <c r="B190" s="10" t="s">
        <v>83</v>
      </c>
      <c r="C190" s="10" t="s">
        <v>74</v>
      </c>
      <c r="D190" s="17">
        <v>50</v>
      </c>
      <c r="E190" s="103" t="s">
        <v>51</v>
      </c>
      <c r="F190" s="17">
        <v>90</v>
      </c>
      <c r="G190" s="6">
        <v>70</v>
      </c>
      <c r="H190" s="54">
        <v>78</v>
      </c>
    </row>
    <row r="191" spans="1:8" ht="12.75">
      <c r="A191" s="64">
        <v>187</v>
      </c>
      <c r="B191" s="10" t="s">
        <v>164</v>
      </c>
      <c r="C191" s="10" t="s">
        <v>76</v>
      </c>
      <c r="D191" s="17">
        <v>60</v>
      </c>
      <c r="E191" s="103" t="s">
        <v>50</v>
      </c>
      <c r="F191" s="17">
        <v>90</v>
      </c>
      <c r="G191" s="6">
        <v>69</v>
      </c>
      <c r="H191" s="54">
        <v>91</v>
      </c>
    </row>
    <row r="192" spans="1:8" ht="12.75">
      <c r="A192" s="64">
        <v>188</v>
      </c>
      <c r="B192" s="7" t="s">
        <v>271</v>
      </c>
      <c r="C192" s="7" t="s">
        <v>28</v>
      </c>
      <c r="D192" s="6">
        <v>94</v>
      </c>
      <c r="E192" s="103" t="s">
        <v>50</v>
      </c>
      <c r="F192" s="17">
        <v>90</v>
      </c>
      <c r="G192" s="6">
        <v>69</v>
      </c>
      <c r="H192" s="54">
        <v>82</v>
      </c>
    </row>
    <row r="193" spans="1:8" ht="12.75">
      <c r="A193" s="64">
        <v>189</v>
      </c>
      <c r="B193" s="10" t="s">
        <v>293</v>
      </c>
      <c r="C193" s="10" t="s">
        <v>70</v>
      </c>
      <c r="D193" s="17">
        <v>96</v>
      </c>
      <c r="E193" s="103" t="s">
        <v>53</v>
      </c>
      <c r="F193" s="17">
        <v>90</v>
      </c>
      <c r="G193" s="6">
        <v>68</v>
      </c>
      <c r="H193" s="54">
        <v>90</v>
      </c>
    </row>
    <row r="194" spans="1:8" ht="12.75">
      <c r="A194" s="64">
        <v>190</v>
      </c>
      <c r="B194" s="10" t="s">
        <v>90</v>
      </c>
      <c r="C194" s="10" t="s">
        <v>65</v>
      </c>
      <c r="D194" s="17">
        <v>30</v>
      </c>
      <c r="E194" s="103" t="s">
        <v>52</v>
      </c>
      <c r="F194" s="17">
        <v>90</v>
      </c>
      <c r="G194" s="6">
        <v>66</v>
      </c>
      <c r="H194" s="54">
        <v>84</v>
      </c>
    </row>
    <row r="195" spans="1:8" ht="12.75">
      <c r="A195" s="64">
        <v>191</v>
      </c>
      <c r="B195" s="7" t="s">
        <v>78</v>
      </c>
      <c r="C195" s="7" t="s">
        <v>29</v>
      </c>
      <c r="D195" s="6">
        <v>76</v>
      </c>
      <c r="E195" s="104" t="s">
        <v>49</v>
      </c>
      <c r="F195" s="17">
        <v>90</v>
      </c>
      <c r="G195" s="6">
        <v>63</v>
      </c>
      <c r="H195" s="54">
        <v>78</v>
      </c>
    </row>
    <row r="196" spans="1:8" ht="12.75">
      <c r="A196" s="64">
        <v>192</v>
      </c>
      <c r="B196" s="10" t="s">
        <v>244</v>
      </c>
      <c r="C196" s="10" t="s">
        <v>174</v>
      </c>
      <c r="D196" s="17">
        <v>93</v>
      </c>
      <c r="E196" s="103" t="s">
        <v>51</v>
      </c>
      <c r="F196" s="17">
        <v>90</v>
      </c>
      <c r="G196" s="6">
        <v>62</v>
      </c>
      <c r="H196" s="54">
        <v>90</v>
      </c>
    </row>
    <row r="197" spans="1:8" ht="12.75">
      <c r="A197" s="64">
        <v>193</v>
      </c>
      <c r="B197" s="10" t="s">
        <v>89</v>
      </c>
      <c r="C197" s="10" t="s">
        <v>344</v>
      </c>
      <c r="D197" s="17">
        <v>87</v>
      </c>
      <c r="E197" s="103" t="s">
        <v>48</v>
      </c>
      <c r="F197" s="17">
        <v>90</v>
      </c>
      <c r="G197" s="17">
        <v>61</v>
      </c>
      <c r="H197" s="40">
        <v>77</v>
      </c>
    </row>
    <row r="198" spans="1:8" ht="12.75">
      <c r="A198" s="64">
        <v>194</v>
      </c>
      <c r="B198" s="10" t="s">
        <v>331</v>
      </c>
      <c r="C198" s="10" t="s">
        <v>332</v>
      </c>
      <c r="D198" s="17">
        <v>49</v>
      </c>
      <c r="E198" s="103" t="s">
        <v>51</v>
      </c>
      <c r="F198" s="17" t="s">
        <v>269</v>
      </c>
      <c r="G198" s="6">
        <v>58</v>
      </c>
      <c r="H198" s="54">
        <v>68</v>
      </c>
    </row>
    <row r="199" spans="1:8" ht="12.75">
      <c r="A199" s="64">
        <v>195</v>
      </c>
      <c r="B199" s="10" t="s">
        <v>333</v>
      </c>
      <c r="C199" s="10" t="s">
        <v>334</v>
      </c>
      <c r="D199" s="17">
        <v>57</v>
      </c>
      <c r="E199" s="103" t="s">
        <v>51</v>
      </c>
      <c r="F199" s="17" t="s">
        <v>269</v>
      </c>
      <c r="G199" s="6">
        <v>53</v>
      </c>
      <c r="H199" s="54">
        <v>56</v>
      </c>
    </row>
    <row r="200" spans="1:8" ht="12.75">
      <c r="A200" s="64">
        <v>196</v>
      </c>
      <c r="B200" s="10" t="s">
        <v>335</v>
      </c>
      <c r="C200" s="10" t="s">
        <v>336</v>
      </c>
      <c r="D200" s="17">
        <v>57</v>
      </c>
      <c r="E200" s="103" t="s">
        <v>51</v>
      </c>
      <c r="F200" s="17">
        <v>90</v>
      </c>
      <c r="G200" s="6">
        <v>51</v>
      </c>
      <c r="H200" s="54">
        <v>77</v>
      </c>
    </row>
    <row r="201" spans="1:8" ht="12.75">
      <c r="A201" s="64">
        <v>197</v>
      </c>
      <c r="B201" s="10" t="s">
        <v>10</v>
      </c>
      <c r="C201" s="10" t="s">
        <v>24</v>
      </c>
      <c r="D201" s="17">
        <v>79</v>
      </c>
      <c r="E201" s="103" t="s">
        <v>50</v>
      </c>
      <c r="F201" s="17">
        <v>90</v>
      </c>
      <c r="G201" s="6">
        <v>48</v>
      </c>
      <c r="H201" s="54">
        <v>66</v>
      </c>
    </row>
    <row r="202" spans="1:8" ht="12.75">
      <c r="A202" s="64">
        <v>198</v>
      </c>
      <c r="B202" s="10" t="s">
        <v>337</v>
      </c>
      <c r="C202" s="10" t="s">
        <v>24</v>
      </c>
      <c r="D202" s="17">
        <v>44</v>
      </c>
      <c r="E202" s="103" t="s">
        <v>51</v>
      </c>
      <c r="F202" s="17" t="s">
        <v>269</v>
      </c>
      <c r="G202" s="6">
        <v>47</v>
      </c>
      <c r="H202" s="54">
        <v>68</v>
      </c>
    </row>
    <row r="203" spans="1:8" ht="13.5" thickBot="1">
      <c r="A203" s="65">
        <v>199</v>
      </c>
      <c r="B203" s="35" t="s">
        <v>338</v>
      </c>
      <c r="C203" s="35" t="s">
        <v>339</v>
      </c>
      <c r="D203" s="37">
        <v>92</v>
      </c>
      <c r="E203" s="105" t="s">
        <v>51</v>
      </c>
      <c r="F203" s="37">
        <v>90</v>
      </c>
      <c r="G203" s="52">
        <v>46</v>
      </c>
      <c r="H203" s="66">
        <v>44</v>
      </c>
    </row>
    <row r="206" spans="1:8" ht="13.5" thickBot="1">
      <c r="A206" s="23" t="s">
        <v>203</v>
      </c>
      <c r="B206" s="3"/>
      <c r="C206" s="3"/>
      <c r="D206" s="4"/>
      <c r="E206" s="139"/>
      <c r="F206" s="4"/>
      <c r="G206" s="4"/>
      <c r="H206" s="4"/>
    </row>
    <row r="207" spans="1:8" s="28" customFormat="1" ht="26.25" thickBot="1">
      <c r="A207" s="44" t="s">
        <v>139</v>
      </c>
      <c r="B207" s="45" t="s">
        <v>0</v>
      </c>
      <c r="C207" s="45" t="s">
        <v>22</v>
      </c>
      <c r="D207" s="46" t="s">
        <v>46</v>
      </c>
      <c r="E207" s="126" t="s">
        <v>47</v>
      </c>
      <c r="F207" s="46" t="s">
        <v>55</v>
      </c>
      <c r="G207" s="46" t="s">
        <v>57</v>
      </c>
      <c r="H207" s="127" t="s">
        <v>303</v>
      </c>
    </row>
    <row r="208" spans="1:8" ht="12.75">
      <c r="A208" s="29">
        <v>1</v>
      </c>
      <c r="B208" s="128" t="s">
        <v>240</v>
      </c>
      <c r="C208" s="128" t="s">
        <v>241</v>
      </c>
      <c r="D208" s="77">
        <v>94</v>
      </c>
      <c r="E208" s="102" t="s">
        <v>203</v>
      </c>
      <c r="F208" s="32">
        <v>90</v>
      </c>
      <c r="G208" s="32">
        <v>91</v>
      </c>
      <c r="H208" s="33">
        <v>98</v>
      </c>
    </row>
    <row r="209" spans="1:8" ht="12.75">
      <c r="A209" s="39">
        <v>2</v>
      </c>
      <c r="B209" s="10" t="s">
        <v>315</v>
      </c>
      <c r="C209" s="10" t="s">
        <v>316</v>
      </c>
      <c r="D209" s="17">
        <v>96</v>
      </c>
      <c r="E209" s="103" t="s">
        <v>203</v>
      </c>
      <c r="F209" s="17">
        <v>90</v>
      </c>
      <c r="G209" s="6">
        <v>85</v>
      </c>
      <c r="H209" s="54">
        <v>91</v>
      </c>
    </row>
    <row r="210" spans="1:8" ht="12.75">
      <c r="A210" s="39">
        <v>3</v>
      </c>
      <c r="B210" s="10" t="s">
        <v>12</v>
      </c>
      <c r="C210" s="10" t="s">
        <v>324</v>
      </c>
      <c r="D210" s="17">
        <v>94</v>
      </c>
      <c r="E210" s="103" t="s">
        <v>203</v>
      </c>
      <c r="F210" s="17">
        <v>90</v>
      </c>
      <c r="G210" s="17">
        <v>84</v>
      </c>
      <c r="H210" s="40">
        <v>95</v>
      </c>
    </row>
    <row r="211" spans="1:8" ht="12.75">
      <c r="A211" s="39">
        <v>4</v>
      </c>
      <c r="B211" s="7" t="s">
        <v>285</v>
      </c>
      <c r="C211" s="7" t="s">
        <v>70</v>
      </c>
      <c r="D211" s="6">
        <v>94</v>
      </c>
      <c r="E211" s="103" t="s">
        <v>203</v>
      </c>
      <c r="F211" s="17">
        <v>90</v>
      </c>
      <c r="G211" s="17">
        <v>83</v>
      </c>
      <c r="H211" s="40">
        <v>98</v>
      </c>
    </row>
    <row r="212" spans="1:8" ht="12.75">
      <c r="A212" s="39">
        <v>5</v>
      </c>
      <c r="B212" s="10" t="s">
        <v>15</v>
      </c>
      <c r="C212" s="10" t="s">
        <v>144</v>
      </c>
      <c r="D212" s="17">
        <v>90</v>
      </c>
      <c r="E212" s="103" t="s">
        <v>203</v>
      </c>
      <c r="F212" s="17">
        <v>90</v>
      </c>
      <c r="G212" s="6">
        <v>83</v>
      </c>
      <c r="H212" s="54">
        <v>88</v>
      </c>
    </row>
    <row r="213" spans="1:8" ht="12.75">
      <c r="A213" s="39">
        <v>6</v>
      </c>
      <c r="B213" s="10" t="s">
        <v>157</v>
      </c>
      <c r="C213" s="10" t="s">
        <v>158</v>
      </c>
      <c r="D213" s="17">
        <v>90</v>
      </c>
      <c r="E213" s="103" t="s">
        <v>203</v>
      </c>
      <c r="F213" s="17">
        <v>90</v>
      </c>
      <c r="G213" s="6">
        <v>80</v>
      </c>
      <c r="H213" s="54">
        <v>76</v>
      </c>
    </row>
    <row r="214" spans="1:8" ht="12.75">
      <c r="A214" s="39">
        <v>7</v>
      </c>
      <c r="B214" s="7" t="s">
        <v>227</v>
      </c>
      <c r="C214" s="7" t="s">
        <v>228</v>
      </c>
      <c r="D214" s="6">
        <v>93</v>
      </c>
      <c r="E214" s="103" t="s">
        <v>203</v>
      </c>
      <c r="F214" s="17">
        <v>90</v>
      </c>
      <c r="G214" s="17">
        <v>79</v>
      </c>
      <c r="H214" s="40">
        <v>99</v>
      </c>
    </row>
    <row r="215" spans="1:8" ht="12.75">
      <c r="A215" s="39">
        <v>8</v>
      </c>
      <c r="B215" s="7" t="s">
        <v>229</v>
      </c>
      <c r="C215" s="7" t="s">
        <v>33</v>
      </c>
      <c r="D215" s="6">
        <v>93</v>
      </c>
      <c r="E215" s="103" t="s">
        <v>203</v>
      </c>
      <c r="F215" s="17">
        <v>90</v>
      </c>
      <c r="G215" s="17">
        <v>77</v>
      </c>
      <c r="H215" s="40">
        <v>95</v>
      </c>
    </row>
    <row r="216" spans="1:8" ht="12.75">
      <c r="A216" s="39">
        <v>9</v>
      </c>
      <c r="B216" s="10" t="s">
        <v>280</v>
      </c>
      <c r="C216" s="10" t="s">
        <v>281</v>
      </c>
      <c r="D216" s="17">
        <v>92</v>
      </c>
      <c r="E216" s="103" t="s">
        <v>203</v>
      </c>
      <c r="F216" s="17">
        <v>90</v>
      </c>
      <c r="G216" s="6">
        <v>77</v>
      </c>
      <c r="H216" s="54">
        <v>89</v>
      </c>
    </row>
    <row r="217" spans="1:8" ht="12.75">
      <c r="A217" s="39">
        <v>10</v>
      </c>
      <c r="B217" s="10" t="s">
        <v>242</v>
      </c>
      <c r="C217" s="10" t="s">
        <v>243</v>
      </c>
      <c r="D217" s="17">
        <v>92</v>
      </c>
      <c r="E217" s="103" t="s">
        <v>203</v>
      </c>
      <c r="F217" s="17">
        <v>90</v>
      </c>
      <c r="G217" s="17">
        <v>74</v>
      </c>
      <c r="H217" s="40">
        <v>93</v>
      </c>
    </row>
    <row r="218" spans="1:8" ht="12.75">
      <c r="A218" s="39">
        <v>11</v>
      </c>
      <c r="B218" s="10" t="s">
        <v>317</v>
      </c>
      <c r="C218" s="10" t="s">
        <v>24</v>
      </c>
      <c r="D218" s="17">
        <v>92</v>
      </c>
      <c r="E218" s="103" t="s">
        <v>203</v>
      </c>
      <c r="F218" s="17">
        <v>90</v>
      </c>
      <c r="G218" s="6">
        <v>74</v>
      </c>
      <c r="H218" s="54">
        <v>82</v>
      </c>
    </row>
    <row r="219" spans="1:8" ht="12.75">
      <c r="A219" s="39">
        <v>12</v>
      </c>
      <c r="B219" s="7" t="s">
        <v>283</v>
      </c>
      <c r="C219" s="7" t="s">
        <v>284</v>
      </c>
      <c r="D219" s="6">
        <v>92</v>
      </c>
      <c r="E219" s="103" t="s">
        <v>203</v>
      </c>
      <c r="F219" s="17">
        <v>90</v>
      </c>
      <c r="G219" s="17">
        <v>72</v>
      </c>
      <c r="H219" s="40">
        <v>87</v>
      </c>
    </row>
    <row r="220" spans="1:8" ht="12.75">
      <c r="A220" s="39">
        <v>13</v>
      </c>
      <c r="B220" s="10" t="s">
        <v>318</v>
      </c>
      <c r="C220" s="10" t="s">
        <v>319</v>
      </c>
      <c r="D220" s="17">
        <v>91</v>
      </c>
      <c r="E220" s="103" t="s">
        <v>203</v>
      </c>
      <c r="F220" s="17">
        <v>90</v>
      </c>
      <c r="G220" s="6">
        <v>72</v>
      </c>
      <c r="H220" s="54">
        <v>79</v>
      </c>
    </row>
    <row r="221" spans="1:8" ht="12.75">
      <c r="A221" s="39">
        <v>14</v>
      </c>
      <c r="B221" s="10" t="s">
        <v>229</v>
      </c>
      <c r="C221" s="10" t="s">
        <v>69</v>
      </c>
      <c r="D221" s="17">
        <v>96</v>
      </c>
      <c r="E221" s="103" t="s">
        <v>203</v>
      </c>
      <c r="F221" s="17">
        <v>90</v>
      </c>
      <c r="G221" s="6">
        <v>71</v>
      </c>
      <c r="H221" s="54">
        <v>77</v>
      </c>
    </row>
    <row r="222" spans="1:8" ht="12.75">
      <c r="A222" s="39">
        <v>15</v>
      </c>
      <c r="B222" s="10" t="s">
        <v>320</v>
      </c>
      <c r="C222" s="10" t="s">
        <v>321</v>
      </c>
      <c r="D222" s="17">
        <v>96</v>
      </c>
      <c r="E222" s="103" t="s">
        <v>203</v>
      </c>
      <c r="F222" s="17">
        <v>90</v>
      </c>
      <c r="G222" s="6">
        <v>70</v>
      </c>
      <c r="H222" s="54">
        <v>76</v>
      </c>
    </row>
    <row r="223" spans="1:8" ht="12.75">
      <c r="A223" s="39">
        <v>16</v>
      </c>
      <c r="B223" s="10" t="s">
        <v>8</v>
      </c>
      <c r="C223" s="10" t="s">
        <v>322</v>
      </c>
      <c r="D223" s="17">
        <v>93</v>
      </c>
      <c r="E223" s="103" t="s">
        <v>203</v>
      </c>
      <c r="F223" s="17">
        <v>90</v>
      </c>
      <c r="G223" s="6">
        <v>68</v>
      </c>
      <c r="H223" s="54">
        <v>98</v>
      </c>
    </row>
    <row r="224" spans="1:8" ht="12.75">
      <c r="A224" s="39">
        <v>17</v>
      </c>
      <c r="B224" s="10" t="s">
        <v>156</v>
      </c>
      <c r="C224" s="10" t="s">
        <v>155</v>
      </c>
      <c r="D224" s="17">
        <v>91</v>
      </c>
      <c r="E224" s="103" t="s">
        <v>203</v>
      </c>
      <c r="F224" s="17">
        <v>90</v>
      </c>
      <c r="G224" s="6">
        <v>66</v>
      </c>
      <c r="H224" s="54">
        <v>76</v>
      </c>
    </row>
    <row r="225" spans="1:8" ht="12.75">
      <c r="A225" s="39">
        <v>18</v>
      </c>
      <c r="B225" s="10" t="s">
        <v>145</v>
      </c>
      <c r="C225" s="10" t="s">
        <v>323</v>
      </c>
      <c r="D225" s="17">
        <v>96</v>
      </c>
      <c r="E225" s="103" t="s">
        <v>203</v>
      </c>
      <c r="F225" s="17">
        <v>90</v>
      </c>
      <c r="G225" s="6">
        <v>65</v>
      </c>
      <c r="H225" s="54">
        <v>79</v>
      </c>
    </row>
    <row r="226" spans="1:8" ht="12.75">
      <c r="A226" s="39">
        <v>19</v>
      </c>
      <c r="B226" s="7" t="s">
        <v>1</v>
      </c>
      <c r="C226" s="7" t="s">
        <v>155</v>
      </c>
      <c r="D226" s="6">
        <v>93</v>
      </c>
      <c r="E226" s="103" t="s">
        <v>203</v>
      </c>
      <c r="F226" s="17">
        <v>90</v>
      </c>
      <c r="G226" s="17">
        <v>63</v>
      </c>
      <c r="H226" s="40">
        <v>95</v>
      </c>
    </row>
    <row r="227" spans="1:8" ht="12.75">
      <c r="A227" s="39">
        <v>20</v>
      </c>
      <c r="B227" s="10" t="s">
        <v>286</v>
      </c>
      <c r="C227" s="10" t="s">
        <v>150</v>
      </c>
      <c r="D227" s="17">
        <v>95</v>
      </c>
      <c r="E227" s="103" t="s">
        <v>203</v>
      </c>
      <c r="F227" s="17">
        <v>90</v>
      </c>
      <c r="G227" s="17">
        <v>62</v>
      </c>
      <c r="H227" s="40">
        <v>57</v>
      </c>
    </row>
    <row r="228" spans="1:8" ht="13.5" thickBot="1">
      <c r="A228" s="34">
        <v>21</v>
      </c>
      <c r="B228" s="35" t="s">
        <v>287</v>
      </c>
      <c r="C228" s="35" t="s">
        <v>288</v>
      </c>
      <c r="D228" s="37">
        <v>91</v>
      </c>
      <c r="E228" s="105" t="s">
        <v>203</v>
      </c>
      <c r="F228" s="37">
        <v>90</v>
      </c>
      <c r="G228" s="52">
        <v>60</v>
      </c>
      <c r="H228" s="66">
        <v>57</v>
      </c>
    </row>
  </sheetData>
  <sheetProtection password="CCF0" sheet="1" objects="1" scenarios="1"/>
  <printOptions/>
  <pageMargins left="0.7874015748031497" right="0.7874015748031497" top="0.3937007874015748" bottom="0.1968503937007874" header="0" footer="0"/>
  <pageSetup fitToHeight="4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15.7109375" style="0" bestFit="1" customWidth="1"/>
    <col min="3" max="3" width="8.7109375" style="26" bestFit="1" customWidth="1"/>
    <col min="4" max="4" width="8.00390625" style="24" bestFit="1" customWidth="1"/>
    <col min="5" max="5" width="14.421875" style="24" customWidth="1"/>
  </cols>
  <sheetData>
    <row r="1" ht="26.25">
      <c r="A1" s="41" t="s">
        <v>352</v>
      </c>
    </row>
    <row r="3" ht="20.25">
      <c r="A3" s="9" t="s">
        <v>261</v>
      </c>
    </row>
    <row r="5" ht="13.5" thickBot="1"/>
    <row r="6" spans="1:5" s="28" customFormat="1" ht="39" thickBot="1">
      <c r="A6" s="44" t="s">
        <v>178</v>
      </c>
      <c r="B6" s="45" t="s">
        <v>47</v>
      </c>
      <c r="C6" s="46" t="s">
        <v>221</v>
      </c>
      <c r="D6" s="46" t="s">
        <v>222</v>
      </c>
      <c r="E6" s="47" t="s">
        <v>220</v>
      </c>
    </row>
    <row r="7" spans="1:5" ht="12.75">
      <c r="A7" s="29">
        <f>'Tell Gams'!C28</f>
        <v>1</v>
      </c>
      <c r="B7" s="30" t="str">
        <f>'Tell Gams'!$E$7</f>
        <v>Tell Gams</v>
      </c>
      <c r="C7" s="31">
        <f>'Tell Gams'!E36</f>
        <v>95.775</v>
      </c>
      <c r="D7" s="32">
        <f>COUNTIF('Tell Gams'!E6:E97,"tell gams")</f>
        <v>20</v>
      </c>
      <c r="E7" s="33">
        <f>'Tell Gams'!E31</f>
        <v>12</v>
      </c>
    </row>
    <row r="8" spans="1:5" ht="12.75">
      <c r="A8" s="39">
        <f>'SV Wartau'!C68</f>
        <v>1</v>
      </c>
      <c r="B8" s="10" t="str">
        <f>'SG Buchs-Räfis'!$E$7</f>
        <v>SG Buchs-Räfis</v>
      </c>
      <c r="C8" s="27">
        <f>'SG Buchs-Räfis'!E59</f>
        <v>94.597</v>
      </c>
      <c r="D8" s="17">
        <f>COUNTIF('SG Buchs-Räfis'!E5:E99,"SG Buchs-räfis")</f>
        <v>43</v>
      </c>
      <c r="E8" s="40">
        <f>'SG Buchs-Räfis'!E54</f>
        <v>16</v>
      </c>
    </row>
    <row r="9" spans="1:5" ht="13.5" thickBot="1">
      <c r="A9" s="34">
        <f>'SG Buchs-Räfis'!C51</f>
        <v>1</v>
      </c>
      <c r="B9" s="35" t="str">
        <f>'SV Wartau'!$E$5</f>
        <v>SV Wartau</v>
      </c>
      <c r="C9" s="36">
        <f>'SV Wartau'!E76</f>
        <v>94.477</v>
      </c>
      <c r="D9" s="37">
        <f>COUNTIF('SV Wartau'!E3:E77,"SV wartau")</f>
        <v>37</v>
      </c>
      <c r="E9" s="38">
        <f>'SV Wartau'!E71</f>
        <v>16</v>
      </c>
    </row>
    <row r="10" spans="1:5" ht="13.5" thickBot="1">
      <c r="A10" s="133">
        <f>'SV Sennwald'!$C$34</f>
        <v>2</v>
      </c>
      <c r="B10" s="134" t="str">
        <f>'SV Sennwald'!$E$7</f>
        <v>SV Sennwald</v>
      </c>
      <c r="C10" s="135">
        <f>'SV Sennwald'!E42</f>
        <v>85.618</v>
      </c>
      <c r="D10" s="136">
        <f>COUNTIF('SV Sennwald'!$E$7:$E$94,"SV Sennwald")</f>
        <v>23</v>
      </c>
      <c r="E10" s="137">
        <f>'SV Sennwald'!E37</f>
        <v>11</v>
      </c>
    </row>
    <row r="11" spans="1:5" ht="12.75">
      <c r="A11" s="29">
        <v>3</v>
      </c>
      <c r="B11" s="30" t="str">
        <f>'SV Grabs'!$E$7</f>
        <v>SV Grabs</v>
      </c>
      <c r="C11" s="31">
        <f>'SV Grabs'!E48</f>
        <v>95.79</v>
      </c>
      <c r="D11" s="32">
        <f>COUNTIF('SV Grabs'!E6:E104,"SV Grabs")</f>
        <v>30</v>
      </c>
      <c r="E11" s="33">
        <f>'SV Grabs'!E43</f>
        <v>10</v>
      </c>
    </row>
    <row r="12" spans="1:5" ht="12.75">
      <c r="A12" s="39">
        <f>'SV Grabs'!C40</f>
        <v>3</v>
      </c>
      <c r="B12" s="10" t="str">
        <f>'SV Sevelen'!$E$7</f>
        <v>SV Sevelen-Rans</v>
      </c>
      <c r="C12" s="27">
        <f>'SV Sevelen'!E33</f>
        <v>92.295</v>
      </c>
      <c r="D12" s="17">
        <f>COUNTIF('SV Sevelen'!E6:E91,"SV Sevelen-rans")</f>
        <v>17</v>
      </c>
      <c r="E12" s="40">
        <f>'SV Sevelen'!E28</f>
        <v>8</v>
      </c>
    </row>
    <row r="13" spans="1:5" ht="13.5" thickBot="1">
      <c r="A13" s="34">
        <f>'Militär Werdenberg'!C23</f>
        <v>3</v>
      </c>
      <c r="B13" s="35" t="str">
        <f>'Militär Werdenberg'!$E$9</f>
        <v>MSV Werdenberg</v>
      </c>
      <c r="C13" s="36">
        <f>'Militär Werdenberg'!E31</f>
        <v>90.675</v>
      </c>
      <c r="D13" s="37">
        <f>COUNTIF('Militär Werdenberg'!E6:E99,"MSV WERDENBERG")</f>
        <v>12</v>
      </c>
      <c r="E13" s="38">
        <f>'Militär Werdenberg'!E26</f>
        <v>8</v>
      </c>
    </row>
    <row r="14" spans="1:5" ht="13.5" thickBot="1">
      <c r="A14" s="108">
        <f>'SV Oberschan'!C29</f>
        <v>4</v>
      </c>
      <c r="B14" s="109" t="str">
        <f>'SV Oberschan'!$E$7</f>
        <v>SV Oberschan</v>
      </c>
      <c r="C14" s="110">
        <f>'SV Oberschan'!E37</f>
        <v>91.032</v>
      </c>
      <c r="D14" s="111">
        <f>COUNTIF('SV Oberschan'!E6:E101,"SV Oberschan")</f>
        <v>17</v>
      </c>
      <c r="E14" s="112">
        <f>'SV Oberschan'!E32</f>
        <v>8</v>
      </c>
    </row>
    <row r="15" ht="12.75">
      <c r="A15" s="24"/>
    </row>
  </sheetData>
  <sheetProtection password="CCF0" sheet="1" objects="1" scenarios="1"/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4" sqref="A4"/>
    </sheetView>
  </sheetViews>
  <sheetFormatPr defaultColWidth="11.421875" defaultRowHeight="12.75"/>
  <cols>
    <col min="1" max="1" width="47.140625" style="0" customWidth="1"/>
    <col min="2" max="2" width="15.8515625" style="0" bestFit="1" customWidth="1"/>
    <col min="3" max="3" width="15.8515625" style="26" bestFit="1" customWidth="1"/>
  </cols>
  <sheetData>
    <row r="1" ht="26.25">
      <c r="A1" s="41" t="s">
        <v>352</v>
      </c>
    </row>
    <row r="3" ht="20.25">
      <c r="A3" s="9" t="s">
        <v>299</v>
      </c>
    </row>
    <row r="5" ht="13.5" thickBot="1"/>
    <row r="6" spans="1:3" s="28" customFormat="1" ht="13.5" thickBot="1">
      <c r="A6" s="44" t="s">
        <v>47</v>
      </c>
      <c r="B6" s="46" t="s">
        <v>300</v>
      </c>
      <c r="C6" s="46" t="s">
        <v>301</v>
      </c>
    </row>
    <row r="7" spans="1:3" ht="12.75">
      <c r="A7" s="114" t="str">
        <f>'Tell Gams'!$E$7</f>
        <v>Tell Gams</v>
      </c>
      <c r="B7" s="113">
        <f>SUM('Tell Gams'!$C$39+'Tell Gams'!$C$40+'Tell Gams'!$C$41+'Tell Gams'!$C$42+'Tell Gams'!$C$43)</f>
        <v>14</v>
      </c>
      <c r="C7" s="32">
        <f>'Tell Gams'!$C$44</f>
        <v>6</v>
      </c>
    </row>
    <row r="8" spans="1:3" ht="12.75">
      <c r="A8" s="115" t="str">
        <f>'SG Buchs-Räfis'!$E$7</f>
        <v>SG Buchs-Räfis</v>
      </c>
      <c r="B8" s="117">
        <f>SUM('SG Buchs-Räfis'!C62+'SG Buchs-Räfis'!C63+'SG Buchs-Räfis'!C64+'SG Buchs-Räfis'!C65+'SG Buchs-Räfis'!C66)</f>
        <v>26</v>
      </c>
      <c r="C8" s="17">
        <f>'SG Buchs-Räfis'!C67</f>
        <v>17</v>
      </c>
    </row>
    <row r="9" spans="1:3" ht="12.75">
      <c r="A9" s="115" t="str">
        <f>'SV Wartau'!$E$5</f>
        <v>SV Wartau</v>
      </c>
      <c r="B9" s="117">
        <f>'SV Wartau'!C79+'SV Wartau'!C80+'SV Wartau'!C81+'SV Wartau'!C82+'SV Wartau'!C83</f>
        <v>16</v>
      </c>
      <c r="C9" s="17">
        <f>'SV Wartau'!C84</f>
        <v>42</v>
      </c>
    </row>
    <row r="10" spans="1:3" ht="12.75">
      <c r="A10" s="115" t="str">
        <f>'SV Sennwald'!$E$7</f>
        <v>SV Sennwald</v>
      </c>
      <c r="B10" s="117">
        <f>'SV Sennwald'!C45+'SV Sennwald'!C46+'SV Sennwald'!C47+'SV Sennwald'!C48+'SV Sennwald'!C49</f>
        <v>19</v>
      </c>
      <c r="C10" s="17">
        <f>'SV Sennwald'!C50</f>
        <v>4</v>
      </c>
    </row>
    <row r="11" spans="1:3" ht="12.75">
      <c r="A11" s="115" t="str">
        <f>'SV Grabs'!$E$7</f>
        <v>SV Grabs</v>
      </c>
      <c r="B11" s="117">
        <f>'SV Grabs'!C51+'SV Grabs'!C52+'SV Grabs'!C53+'SV Grabs'!C54+'SV Grabs'!C55</f>
        <v>9</v>
      </c>
      <c r="C11" s="17">
        <f>'SV Grabs'!C56</f>
        <v>21</v>
      </c>
    </row>
    <row r="12" spans="1:3" ht="12.75">
      <c r="A12" s="115" t="str">
        <f>'SV Sevelen'!$E$7</f>
        <v>SV Sevelen-Rans</v>
      </c>
      <c r="B12" s="117">
        <f>'SV Sevelen'!C36+'SV Sevelen'!C37+'SV Sevelen'!C38+'SV Sevelen'!C39+'SV Sevelen'!C40</f>
        <v>0</v>
      </c>
      <c r="C12" s="17">
        <f>'SV Sevelen'!C41</f>
        <v>17</v>
      </c>
    </row>
    <row r="13" spans="1:3" ht="12.75">
      <c r="A13" s="115" t="str">
        <f>'Militär Werdenberg'!$E$9</f>
        <v>MSV Werdenberg</v>
      </c>
      <c r="B13" s="117">
        <f>'Militär Werdenberg'!C35+'Militär Werdenberg'!C36+'Militär Werdenberg'!C37+'Militär Werdenberg'!C38+'Militär Werdenberg'!C39</f>
        <v>3</v>
      </c>
      <c r="C13" s="17">
        <f>'Militär Werdenberg'!C40</f>
        <v>9</v>
      </c>
    </row>
    <row r="14" spans="1:3" ht="13.5" thickBot="1">
      <c r="A14" s="116" t="str">
        <f>'SV Oberschan'!$E$7</f>
        <v>SV Oberschan</v>
      </c>
      <c r="B14" s="118">
        <f>'SV Oberschan'!C40+'SV Oberschan'!C41+'SV Oberschan'!C42+'SV Oberschan'!C43+'SV Oberschan'!C44</f>
        <v>5</v>
      </c>
      <c r="C14" s="37">
        <f>'SV Oberschan'!C45</f>
        <v>12</v>
      </c>
    </row>
    <row r="15" spans="1:3" s="22" customFormat="1" ht="13.5" thickBot="1">
      <c r="A15" s="119" t="s">
        <v>180</v>
      </c>
      <c r="B15" s="120">
        <f>SUM(B7:B14)</f>
        <v>92</v>
      </c>
      <c r="C15" s="121">
        <f>SUM(C7:C14)</f>
        <v>128</v>
      </c>
    </row>
    <row r="17" ht="12.75">
      <c r="A17" t="s">
        <v>302</v>
      </c>
    </row>
    <row r="19" spans="1:3" s="125" customFormat="1" ht="30.75" thickBot="1">
      <c r="A19" s="122" t="s">
        <v>299</v>
      </c>
      <c r="B19" s="123">
        <f>B15*12</f>
        <v>1104</v>
      </c>
      <c r="C19" s="124">
        <f>12*C15</f>
        <v>1536</v>
      </c>
    </row>
    <row r="20" ht="13.5" thickTop="1"/>
  </sheetData>
  <sheetProtection password="CCF0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B3" sqref="B3"/>
    </sheetView>
  </sheetViews>
  <sheetFormatPr defaultColWidth="11.421875" defaultRowHeight="12.75"/>
  <cols>
    <col min="1" max="1" width="5.28125" style="0" customWidth="1"/>
    <col min="2" max="2" width="20.00390625" style="0" customWidth="1"/>
    <col min="3" max="3" width="10.57421875" style="0" bestFit="1" customWidth="1"/>
    <col min="4" max="4" width="4.7109375" style="0" customWidth="1"/>
    <col min="5" max="5" width="13.28125" style="0" customWidth="1"/>
    <col min="6" max="6" width="7.7109375" style="0" bestFit="1" customWidth="1"/>
    <col min="7" max="7" width="4.8515625" style="0" bestFit="1" customWidth="1"/>
    <col min="8" max="8" width="4.8515625" style="0" customWidth="1"/>
    <col min="9" max="9" width="6.7109375" style="0" hidden="1" customWidth="1"/>
    <col min="10" max="10" width="4.28125" style="24" bestFit="1" customWidth="1"/>
  </cols>
  <sheetData>
    <row r="2" ht="26.25">
      <c r="A2" s="13" t="str">
        <f>'SV Sennwald'!A2</f>
        <v>Rangliste Verbandsschiessen 2010</v>
      </c>
    </row>
    <row r="4" ht="13.5" thickBot="1"/>
    <row r="5" spans="1:10" ht="13.5" thickBot="1">
      <c r="A5" s="95" t="s">
        <v>139</v>
      </c>
      <c r="B5" s="96" t="s">
        <v>0</v>
      </c>
      <c r="C5" s="96" t="s">
        <v>22</v>
      </c>
      <c r="D5" s="97" t="s">
        <v>46</v>
      </c>
      <c r="E5" s="97" t="s">
        <v>47</v>
      </c>
      <c r="F5" s="97" t="s">
        <v>55</v>
      </c>
      <c r="G5" s="97" t="s">
        <v>57</v>
      </c>
      <c r="H5" s="97" t="s">
        <v>253</v>
      </c>
      <c r="I5" s="97" t="s">
        <v>140</v>
      </c>
      <c r="J5" s="98" t="s">
        <v>141</v>
      </c>
    </row>
    <row r="6" spans="1:10" ht="12.75">
      <c r="A6" s="29">
        <v>1</v>
      </c>
      <c r="B6" s="30" t="s">
        <v>59</v>
      </c>
      <c r="C6" s="30" t="s">
        <v>174</v>
      </c>
      <c r="D6" s="32">
        <v>71</v>
      </c>
      <c r="E6" s="32" t="s">
        <v>54</v>
      </c>
      <c r="F6" s="32" t="s">
        <v>138</v>
      </c>
      <c r="G6" s="32">
        <v>98</v>
      </c>
      <c r="H6" s="32">
        <v>100</v>
      </c>
      <c r="I6" s="99"/>
      <c r="J6" s="33" t="s">
        <v>175</v>
      </c>
    </row>
    <row r="7" spans="1:10" ht="12.75">
      <c r="A7" s="39">
        <v>2</v>
      </c>
      <c r="B7" s="10" t="s">
        <v>59</v>
      </c>
      <c r="C7" s="10" t="s">
        <v>29</v>
      </c>
      <c r="D7" s="17">
        <v>66</v>
      </c>
      <c r="E7" s="17" t="s">
        <v>54</v>
      </c>
      <c r="F7" s="17" t="s">
        <v>138</v>
      </c>
      <c r="G7" s="6">
        <v>98</v>
      </c>
      <c r="H7" s="6">
        <v>99</v>
      </c>
      <c r="I7" s="61"/>
      <c r="J7" s="40" t="s">
        <v>177</v>
      </c>
    </row>
    <row r="8" spans="1:10" ht="12.75">
      <c r="A8" s="53">
        <v>3</v>
      </c>
      <c r="B8" s="7" t="s">
        <v>15</v>
      </c>
      <c r="C8" s="7" t="s">
        <v>69</v>
      </c>
      <c r="D8" s="6">
        <v>78</v>
      </c>
      <c r="E8" s="6" t="s">
        <v>54</v>
      </c>
      <c r="F8" s="17" t="s">
        <v>138</v>
      </c>
      <c r="G8" s="6">
        <v>97</v>
      </c>
      <c r="H8" s="6">
        <v>100</v>
      </c>
      <c r="I8" s="61"/>
      <c r="J8" s="40" t="s">
        <v>177</v>
      </c>
    </row>
    <row r="9" spans="1:10" ht="12.75">
      <c r="A9" s="39">
        <v>4</v>
      </c>
      <c r="B9" s="10" t="s">
        <v>59</v>
      </c>
      <c r="C9" s="10" t="s">
        <v>75</v>
      </c>
      <c r="D9" s="17">
        <v>82</v>
      </c>
      <c r="E9" s="17" t="s">
        <v>54</v>
      </c>
      <c r="F9" s="17" t="s">
        <v>138</v>
      </c>
      <c r="G9" s="6">
        <v>97</v>
      </c>
      <c r="H9" s="6">
        <v>96</v>
      </c>
      <c r="I9" s="61"/>
      <c r="J9" s="40" t="s">
        <v>177</v>
      </c>
    </row>
    <row r="10" spans="1:10" ht="12.75">
      <c r="A10" s="39">
        <v>5</v>
      </c>
      <c r="B10" s="10" t="s">
        <v>59</v>
      </c>
      <c r="C10" s="10" t="s">
        <v>66</v>
      </c>
      <c r="D10" s="17">
        <v>66</v>
      </c>
      <c r="E10" s="17" t="s">
        <v>54</v>
      </c>
      <c r="F10" s="17">
        <v>90</v>
      </c>
      <c r="G10" s="17">
        <v>96</v>
      </c>
      <c r="H10" s="17">
        <v>94</v>
      </c>
      <c r="I10" s="61"/>
      <c r="J10" s="40" t="s">
        <v>177</v>
      </c>
    </row>
    <row r="11" spans="1:10" ht="12.75">
      <c r="A11" s="39">
        <v>6</v>
      </c>
      <c r="B11" s="10" t="s">
        <v>163</v>
      </c>
      <c r="C11" s="10" t="s">
        <v>71</v>
      </c>
      <c r="D11" s="17">
        <v>86</v>
      </c>
      <c r="E11" s="17" t="s">
        <v>54</v>
      </c>
      <c r="F11" s="17" t="s">
        <v>138</v>
      </c>
      <c r="G11" s="17">
        <v>95</v>
      </c>
      <c r="H11" s="17">
        <v>98</v>
      </c>
      <c r="I11" s="61"/>
      <c r="J11" s="40" t="s">
        <v>175</v>
      </c>
    </row>
    <row r="12" spans="1:10" ht="12.75">
      <c r="A12" s="39">
        <v>7</v>
      </c>
      <c r="B12" s="10" t="s">
        <v>59</v>
      </c>
      <c r="C12" s="10" t="s">
        <v>95</v>
      </c>
      <c r="D12" s="17">
        <v>50</v>
      </c>
      <c r="E12" s="17" t="s">
        <v>54</v>
      </c>
      <c r="F12" s="17" t="s">
        <v>267</v>
      </c>
      <c r="G12" s="6">
        <v>95</v>
      </c>
      <c r="H12" s="6">
        <v>97</v>
      </c>
      <c r="I12" s="61"/>
      <c r="J12" s="40" t="s">
        <v>177</v>
      </c>
    </row>
    <row r="13" spans="1:10" ht="12.75">
      <c r="A13" s="39">
        <v>8</v>
      </c>
      <c r="B13" s="10" t="s">
        <v>209</v>
      </c>
      <c r="C13" s="10" t="s">
        <v>38</v>
      </c>
      <c r="D13" s="17">
        <v>54</v>
      </c>
      <c r="E13" s="17" t="s">
        <v>54</v>
      </c>
      <c r="F13" s="17" t="s">
        <v>56</v>
      </c>
      <c r="G13" s="6">
        <v>94</v>
      </c>
      <c r="H13" s="6">
        <v>92</v>
      </c>
      <c r="I13" s="61"/>
      <c r="J13" s="40" t="s">
        <v>175</v>
      </c>
    </row>
    <row r="14" spans="1:10" ht="12.75">
      <c r="A14" s="39">
        <v>9</v>
      </c>
      <c r="B14" s="10" t="s">
        <v>291</v>
      </c>
      <c r="C14" s="10" t="s">
        <v>292</v>
      </c>
      <c r="D14" s="17">
        <v>42</v>
      </c>
      <c r="E14" s="17" t="s">
        <v>54</v>
      </c>
      <c r="F14" s="17" t="s">
        <v>267</v>
      </c>
      <c r="G14" s="17">
        <v>94</v>
      </c>
      <c r="H14" s="17">
        <v>92</v>
      </c>
      <c r="I14" s="61"/>
      <c r="J14" s="40" t="s">
        <v>175</v>
      </c>
    </row>
    <row r="15" spans="1:10" ht="12.75">
      <c r="A15" s="39">
        <v>10</v>
      </c>
      <c r="B15" s="10" t="s">
        <v>310</v>
      </c>
      <c r="C15" s="10" t="s">
        <v>311</v>
      </c>
      <c r="D15" s="17">
        <v>87</v>
      </c>
      <c r="E15" s="17" t="s">
        <v>54</v>
      </c>
      <c r="F15" s="17" t="s">
        <v>138</v>
      </c>
      <c r="G15" s="17">
        <v>91</v>
      </c>
      <c r="H15" s="17">
        <v>95</v>
      </c>
      <c r="I15" s="61"/>
      <c r="J15" s="40" t="s">
        <v>175</v>
      </c>
    </row>
    <row r="16" spans="1:10" ht="12.75">
      <c r="A16" s="39">
        <v>11</v>
      </c>
      <c r="B16" s="10" t="s">
        <v>59</v>
      </c>
      <c r="C16" s="10" t="s">
        <v>71</v>
      </c>
      <c r="D16" s="17">
        <v>69</v>
      </c>
      <c r="E16" s="17" t="s">
        <v>54</v>
      </c>
      <c r="F16" s="17" t="s">
        <v>138</v>
      </c>
      <c r="G16" s="17">
        <v>91</v>
      </c>
      <c r="H16" s="17">
        <v>94</v>
      </c>
      <c r="I16" s="61"/>
      <c r="J16" s="40" t="s">
        <v>175</v>
      </c>
    </row>
    <row r="17" spans="1:10" ht="12.75">
      <c r="A17" s="39">
        <v>12</v>
      </c>
      <c r="B17" s="10" t="s">
        <v>163</v>
      </c>
      <c r="C17" s="10" t="s">
        <v>95</v>
      </c>
      <c r="D17" s="17">
        <v>46</v>
      </c>
      <c r="E17" s="17" t="s">
        <v>54</v>
      </c>
      <c r="F17" s="17" t="s">
        <v>138</v>
      </c>
      <c r="G17" s="17">
        <v>90</v>
      </c>
      <c r="H17" s="17">
        <v>91</v>
      </c>
      <c r="I17" s="61"/>
      <c r="J17" s="40" t="s">
        <v>175</v>
      </c>
    </row>
    <row r="18" spans="1:10" ht="12.75">
      <c r="A18" s="39">
        <v>13</v>
      </c>
      <c r="B18" s="10" t="s">
        <v>84</v>
      </c>
      <c r="C18" s="10" t="s">
        <v>113</v>
      </c>
      <c r="D18" s="17">
        <v>62</v>
      </c>
      <c r="E18" s="17" t="s">
        <v>54</v>
      </c>
      <c r="F18" s="17" t="s">
        <v>56</v>
      </c>
      <c r="G18" s="17">
        <v>89</v>
      </c>
      <c r="H18" s="17">
        <v>98</v>
      </c>
      <c r="I18" s="61"/>
      <c r="J18" s="40" t="s">
        <v>177</v>
      </c>
    </row>
    <row r="19" spans="1:10" ht="12.75">
      <c r="A19" s="39">
        <v>14</v>
      </c>
      <c r="B19" s="10" t="s">
        <v>163</v>
      </c>
      <c r="C19" s="10" t="s">
        <v>76</v>
      </c>
      <c r="D19" s="17">
        <v>36</v>
      </c>
      <c r="E19" s="17" t="s">
        <v>54</v>
      </c>
      <c r="F19" s="17" t="s">
        <v>267</v>
      </c>
      <c r="G19" s="17">
        <v>88</v>
      </c>
      <c r="H19" s="17">
        <v>96</v>
      </c>
      <c r="I19" s="61"/>
      <c r="J19" s="40" t="s">
        <v>175</v>
      </c>
    </row>
    <row r="20" spans="1:10" ht="12.75">
      <c r="A20" s="39">
        <v>15</v>
      </c>
      <c r="B20" s="10" t="s">
        <v>59</v>
      </c>
      <c r="C20" s="10" t="s">
        <v>133</v>
      </c>
      <c r="D20" s="17">
        <v>88</v>
      </c>
      <c r="E20" s="17" t="s">
        <v>54</v>
      </c>
      <c r="F20" s="17">
        <v>90</v>
      </c>
      <c r="G20" s="6">
        <v>86</v>
      </c>
      <c r="H20" s="6">
        <v>95</v>
      </c>
      <c r="I20" s="61"/>
      <c r="J20" s="40" t="s">
        <v>175</v>
      </c>
    </row>
    <row r="21" spans="1:10" ht="12.75">
      <c r="A21" s="39">
        <v>16</v>
      </c>
      <c r="B21" s="10" t="s">
        <v>59</v>
      </c>
      <c r="C21" s="10" t="s">
        <v>35</v>
      </c>
      <c r="D21" s="17">
        <v>79</v>
      </c>
      <c r="E21" s="17" t="s">
        <v>54</v>
      </c>
      <c r="F21" s="17" t="s">
        <v>56</v>
      </c>
      <c r="G21" s="17">
        <v>86</v>
      </c>
      <c r="H21" s="17">
        <v>90</v>
      </c>
      <c r="I21" s="61"/>
      <c r="J21" s="40" t="s">
        <v>177</v>
      </c>
    </row>
    <row r="22" spans="1:10" ht="12.75">
      <c r="A22" s="39">
        <v>17</v>
      </c>
      <c r="B22" s="10" t="s">
        <v>164</v>
      </c>
      <c r="C22" s="10" t="s">
        <v>165</v>
      </c>
      <c r="D22" s="17">
        <v>69</v>
      </c>
      <c r="E22" s="17" t="s">
        <v>54</v>
      </c>
      <c r="F22" s="17">
        <v>90</v>
      </c>
      <c r="G22" s="17">
        <v>85</v>
      </c>
      <c r="H22" s="17">
        <v>84</v>
      </c>
      <c r="I22" s="61"/>
      <c r="J22" s="40" t="s">
        <v>177</v>
      </c>
    </row>
    <row r="23" spans="1:10" ht="12.75">
      <c r="A23" s="39">
        <v>18</v>
      </c>
      <c r="B23" s="7" t="s">
        <v>84</v>
      </c>
      <c r="C23" s="7" t="s">
        <v>42</v>
      </c>
      <c r="D23" s="6">
        <v>97</v>
      </c>
      <c r="E23" s="6" t="s">
        <v>54</v>
      </c>
      <c r="F23" s="17">
        <v>90</v>
      </c>
      <c r="G23" s="17">
        <v>78</v>
      </c>
      <c r="H23" s="17">
        <v>89</v>
      </c>
      <c r="I23" s="62"/>
      <c r="J23" s="40" t="s">
        <v>175</v>
      </c>
    </row>
    <row r="24" spans="1:10" ht="12.75">
      <c r="A24" s="39">
        <v>19</v>
      </c>
      <c r="B24" s="10" t="s">
        <v>84</v>
      </c>
      <c r="C24" s="10" t="s">
        <v>36</v>
      </c>
      <c r="D24" s="17">
        <v>94</v>
      </c>
      <c r="E24" s="17" t="s">
        <v>54</v>
      </c>
      <c r="F24" s="17">
        <v>90</v>
      </c>
      <c r="G24" s="17">
        <v>78</v>
      </c>
      <c r="H24" s="17">
        <v>85</v>
      </c>
      <c r="I24" s="61"/>
      <c r="J24" s="40" t="s">
        <v>175</v>
      </c>
    </row>
    <row r="25" spans="1:10" ht="13.5" thickBot="1">
      <c r="A25" s="34">
        <v>20</v>
      </c>
      <c r="B25" s="35" t="s">
        <v>59</v>
      </c>
      <c r="C25" s="35" t="s">
        <v>68</v>
      </c>
      <c r="D25" s="37">
        <v>97</v>
      </c>
      <c r="E25" s="37" t="s">
        <v>54</v>
      </c>
      <c r="F25" s="37">
        <v>90</v>
      </c>
      <c r="G25" s="37">
        <v>75</v>
      </c>
      <c r="H25" s="37">
        <v>87</v>
      </c>
      <c r="I25" s="63"/>
      <c r="J25" s="38" t="s">
        <v>175</v>
      </c>
    </row>
    <row r="26" spans="1:5" ht="12.75">
      <c r="A26" s="2"/>
      <c r="B26" s="1"/>
      <c r="C26" s="1"/>
      <c r="D26" s="1"/>
      <c r="E26" s="1"/>
    </row>
    <row r="28" spans="1:7" ht="12.75">
      <c r="A28" t="s">
        <v>178</v>
      </c>
      <c r="C28">
        <v>1</v>
      </c>
      <c r="E28" t="s">
        <v>254</v>
      </c>
      <c r="G28">
        <v>12</v>
      </c>
    </row>
    <row r="29" spans="1:9" ht="12.75">
      <c r="A29" t="s">
        <v>255</v>
      </c>
      <c r="D29">
        <f>COUNTIF(D2:D25,"&lt;90")</f>
        <v>17</v>
      </c>
      <c r="E29" t="s">
        <v>256</v>
      </c>
      <c r="F29" s="3">
        <f>ROUNDDOWN(D29/2,0)</f>
        <v>8</v>
      </c>
      <c r="G29" s="3" t="s">
        <v>179</v>
      </c>
      <c r="H29" s="3"/>
      <c r="I29" s="3"/>
    </row>
    <row r="30" ht="12.75">
      <c r="D30" s="3"/>
    </row>
    <row r="31" spans="1:5" ht="12.75">
      <c r="A31" s="68" t="s">
        <v>257</v>
      </c>
      <c r="B31" s="68"/>
      <c r="C31" s="68"/>
      <c r="D31" s="68"/>
      <c r="E31" s="68">
        <f>IF(G28&lt;F29,F29,G28)</f>
        <v>12</v>
      </c>
    </row>
    <row r="32" spans="1:5" ht="12.75">
      <c r="A32" t="s">
        <v>181</v>
      </c>
      <c r="D32" s="3"/>
      <c r="E32">
        <f>SUM(G6:G17)</f>
        <v>1136</v>
      </c>
    </row>
    <row r="33" spans="1:5" ht="12.75">
      <c r="A33" t="s">
        <v>182</v>
      </c>
      <c r="D33" s="3"/>
      <c r="E33">
        <f>SUM(G18:G25)</f>
        <v>665</v>
      </c>
    </row>
    <row r="34" spans="1:5" ht="12.75">
      <c r="A34" t="s">
        <v>183</v>
      </c>
      <c r="D34" s="3"/>
      <c r="E34" s="14">
        <f>SUM(E33*2%)</f>
        <v>13.3</v>
      </c>
    </row>
    <row r="35" spans="1:5" ht="12.75">
      <c r="A35" t="s">
        <v>184</v>
      </c>
      <c r="E35" s="14">
        <f>SUM(E34+E32)</f>
        <v>1149.3</v>
      </c>
    </row>
    <row r="36" spans="1:5" ht="13.5" thickBot="1">
      <c r="A36" s="67" t="s">
        <v>185</v>
      </c>
      <c r="B36" s="67"/>
      <c r="C36" s="67"/>
      <c r="D36" s="67"/>
      <c r="E36" s="71">
        <f>ROUNDDOWN(E35/E31,3)</f>
        <v>95.775</v>
      </c>
    </row>
    <row r="37" ht="13.5" thickTop="1"/>
    <row r="39" spans="1:3" ht="12.75">
      <c r="A39" t="s">
        <v>262</v>
      </c>
      <c r="C39" s="24">
        <f>COUNTIF(F:F,"Fg")</f>
        <v>3</v>
      </c>
    </row>
    <row r="40" spans="1:3" ht="12.75">
      <c r="A40" t="s">
        <v>223</v>
      </c>
      <c r="C40" s="24">
        <f>COUNTIF(F:F,"Kar.")</f>
        <v>3</v>
      </c>
    </row>
    <row r="41" spans="1:5" ht="12.75">
      <c r="A41" s="3" t="s">
        <v>298</v>
      </c>
      <c r="B41" s="3"/>
      <c r="C41" s="4">
        <f>COUNTIF(F:F,"S")</f>
        <v>8</v>
      </c>
      <c r="D41" s="3"/>
      <c r="E41" s="3"/>
    </row>
    <row r="42" spans="1:5" ht="12.75">
      <c r="A42" s="3" t="s">
        <v>259</v>
      </c>
      <c r="B42" s="3"/>
      <c r="C42" s="4">
        <f>COUNTIF(F:F,"57 002")</f>
        <v>0</v>
      </c>
      <c r="D42" s="3"/>
      <c r="E42" s="3"/>
    </row>
    <row r="43" spans="1:5" ht="12.75">
      <c r="A43" s="3" t="s">
        <v>260</v>
      </c>
      <c r="B43" s="3"/>
      <c r="C43" s="4">
        <f>COUNTIF(F:F,"57 003")</f>
        <v>0</v>
      </c>
      <c r="D43" s="3"/>
      <c r="E43" s="3"/>
    </row>
    <row r="44" spans="1:5" ht="12.75">
      <c r="A44" s="3" t="s">
        <v>224</v>
      </c>
      <c r="B44" s="3"/>
      <c r="C44" s="4">
        <f>COUNTIF(F:F,"90")</f>
        <v>6</v>
      </c>
      <c r="D44" s="3"/>
      <c r="E44" s="3"/>
    </row>
    <row r="45" spans="1:5" ht="13.5" thickBot="1">
      <c r="A45" s="3"/>
      <c r="B45" s="67" t="s">
        <v>180</v>
      </c>
      <c r="C45" s="74">
        <f>SUM(C39:C44)</f>
        <v>20</v>
      </c>
      <c r="D45" s="3"/>
      <c r="E45" s="3"/>
    </row>
    <row r="46" ht="13.5" thickTop="1"/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workbookViewId="0" topLeftCell="A1">
      <selection activeCell="B3" sqref="B3"/>
    </sheetView>
  </sheetViews>
  <sheetFormatPr defaultColWidth="11.421875" defaultRowHeight="12.75"/>
  <cols>
    <col min="1" max="1" width="6.140625" style="0" customWidth="1"/>
    <col min="2" max="2" width="19.140625" style="0" customWidth="1"/>
    <col min="3" max="3" width="10.7109375" style="0" bestFit="1" customWidth="1"/>
    <col min="4" max="4" width="5.140625" style="0" customWidth="1"/>
    <col min="5" max="5" width="12.8515625" style="0" customWidth="1"/>
    <col min="6" max="6" width="7.7109375" style="0" bestFit="1" customWidth="1"/>
    <col min="7" max="7" width="4.8515625" style="0" bestFit="1" customWidth="1"/>
    <col min="8" max="8" width="4.8515625" style="0" customWidth="1"/>
    <col min="9" max="9" width="4.57421875" style="0" hidden="1" customWidth="1"/>
    <col min="10" max="10" width="4.28125" style="24" bestFit="1" customWidth="1"/>
  </cols>
  <sheetData>
    <row r="2" ht="26.25">
      <c r="A2" s="13" t="str">
        <f>'SV Sennwald'!A2</f>
        <v>Rangliste Verbandsschiessen 2010</v>
      </c>
    </row>
    <row r="4" ht="13.5" thickBot="1"/>
    <row r="5" spans="1:10" s="22" customFormat="1" ht="13.5" thickBot="1">
      <c r="A5" s="56" t="s">
        <v>139</v>
      </c>
      <c r="B5" s="57" t="s">
        <v>0</v>
      </c>
      <c r="C5" s="57" t="s">
        <v>22</v>
      </c>
      <c r="D5" s="59" t="s">
        <v>46</v>
      </c>
      <c r="E5" s="59" t="s">
        <v>47</v>
      </c>
      <c r="F5" s="59" t="s">
        <v>55</v>
      </c>
      <c r="G5" s="59" t="s">
        <v>57</v>
      </c>
      <c r="H5" s="59" t="s">
        <v>253</v>
      </c>
      <c r="I5" s="59" t="s">
        <v>140</v>
      </c>
      <c r="J5" s="58" t="s">
        <v>141</v>
      </c>
    </row>
    <row r="6" spans="1:10" ht="12.75">
      <c r="A6" s="29">
        <v>1</v>
      </c>
      <c r="B6" s="30" t="s">
        <v>119</v>
      </c>
      <c r="C6" s="30" t="s">
        <v>76</v>
      </c>
      <c r="D6" s="32">
        <v>43</v>
      </c>
      <c r="E6" s="32" t="s">
        <v>50</v>
      </c>
      <c r="F6" s="32" t="s">
        <v>138</v>
      </c>
      <c r="G6" s="77">
        <v>99</v>
      </c>
      <c r="H6" s="77">
        <v>94</v>
      </c>
      <c r="I6" s="78"/>
      <c r="J6" s="33" t="s">
        <v>177</v>
      </c>
    </row>
    <row r="7" spans="1:10" ht="12.75">
      <c r="A7" s="39">
        <v>2</v>
      </c>
      <c r="B7" s="10" t="s">
        <v>191</v>
      </c>
      <c r="C7" s="10" t="s">
        <v>192</v>
      </c>
      <c r="D7" s="17">
        <v>69</v>
      </c>
      <c r="E7" s="17" t="s">
        <v>50</v>
      </c>
      <c r="F7" s="17" t="s">
        <v>138</v>
      </c>
      <c r="G7" s="6">
        <v>97</v>
      </c>
      <c r="H7" s="6">
        <v>94</v>
      </c>
      <c r="I7" s="8"/>
      <c r="J7" s="40" t="s">
        <v>177</v>
      </c>
    </row>
    <row r="8" spans="1:10" ht="12.75">
      <c r="A8" s="39">
        <v>3</v>
      </c>
      <c r="B8" s="10" t="s">
        <v>62</v>
      </c>
      <c r="C8" s="10" t="s">
        <v>200</v>
      </c>
      <c r="D8" s="17">
        <v>49</v>
      </c>
      <c r="E8" s="17" t="s">
        <v>50</v>
      </c>
      <c r="F8" s="17" t="s">
        <v>56</v>
      </c>
      <c r="G8" s="6">
        <v>94</v>
      </c>
      <c r="H8" s="6">
        <v>97</v>
      </c>
      <c r="I8" s="8"/>
      <c r="J8" s="40" t="s">
        <v>177</v>
      </c>
    </row>
    <row r="9" spans="1:10" ht="12.75">
      <c r="A9" s="39">
        <v>4</v>
      </c>
      <c r="B9" s="10" t="s">
        <v>201</v>
      </c>
      <c r="C9" s="10" t="s">
        <v>34</v>
      </c>
      <c r="D9" s="17">
        <v>81</v>
      </c>
      <c r="E9" s="17" t="s">
        <v>50</v>
      </c>
      <c r="F9" s="17">
        <v>90</v>
      </c>
      <c r="G9" s="6">
        <v>94</v>
      </c>
      <c r="H9" s="6">
        <v>96</v>
      </c>
      <c r="I9" s="8"/>
      <c r="J9" s="40" t="s">
        <v>177</v>
      </c>
    </row>
    <row r="10" spans="1:10" ht="12.75">
      <c r="A10" s="39">
        <v>5</v>
      </c>
      <c r="B10" s="10" t="s">
        <v>62</v>
      </c>
      <c r="C10" s="10" t="s">
        <v>137</v>
      </c>
      <c r="D10" s="17">
        <v>51</v>
      </c>
      <c r="E10" s="17" t="s">
        <v>50</v>
      </c>
      <c r="F10" s="17">
        <v>90</v>
      </c>
      <c r="G10" s="6">
        <v>93</v>
      </c>
      <c r="H10" s="6">
        <v>97</v>
      </c>
      <c r="I10" s="8"/>
      <c r="J10" s="40" t="s">
        <v>177</v>
      </c>
    </row>
    <row r="11" spans="1:10" ht="12.75">
      <c r="A11" s="39">
        <v>6</v>
      </c>
      <c r="B11" s="10" t="s">
        <v>106</v>
      </c>
      <c r="C11" s="10" t="s">
        <v>94</v>
      </c>
      <c r="D11" s="17">
        <v>40</v>
      </c>
      <c r="E11" s="17" t="s">
        <v>50</v>
      </c>
      <c r="F11" s="17" t="s">
        <v>267</v>
      </c>
      <c r="G11" s="6">
        <v>93</v>
      </c>
      <c r="H11" s="6">
        <v>90</v>
      </c>
      <c r="I11" s="8"/>
      <c r="J11" s="40" t="s">
        <v>175</v>
      </c>
    </row>
    <row r="12" spans="1:10" ht="12.75">
      <c r="A12" s="39">
        <v>7</v>
      </c>
      <c r="B12" s="10" t="s">
        <v>7</v>
      </c>
      <c r="C12" s="10" t="s">
        <v>29</v>
      </c>
      <c r="D12" s="17">
        <v>67</v>
      </c>
      <c r="E12" s="17" t="s">
        <v>50</v>
      </c>
      <c r="F12" s="17">
        <v>90</v>
      </c>
      <c r="G12" s="6">
        <v>91</v>
      </c>
      <c r="H12" s="6">
        <v>81</v>
      </c>
      <c r="I12" s="8"/>
      <c r="J12" s="40" t="s">
        <v>177</v>
      </c>
    </row>
    <row r="13" spans="1:10" ht="12.75">
      <c r="A13" s="39">
        <v>8</v>
      </c>
      <c r="B13" s="10" t="s">
        <v>15</v>
      </c>
      <c r="C13" s="10" t="s">
        <v>39</v>
      </c>
      <c r="D13" s="17">
        <v>35</v>
      </c>
      <c r="E13" s="17" t="s">
        <v>50</v>
      </c>
      <c r="F13" s="17" t="s">
        <v>56</v>
      </c>
      <c r="G13" s="6">
        <v>90</v>
      </c>
      <c r="H13" s="6">
        <v>90</v>
      </c>
      <c r="I13" s="8"/>
      <c r="J13" s="40" t="s">
        <v>177</v>
      </c>
    </row>
    <row r="14" spans="1:10" ht="12.75">
      <c r="A14" s="39">
        <v>9</v>
      </c>
      <c r="B14" s="10" t="s">
        <v>3</v>
      </c>
      <c r="C14" s="10" t="s">
        <v>268</v>
      </c>
      <c r="D14" s="17">
        <v>95</v>
      </c>
      <c r="E14" s="17" t="s">
        <v>50</v>
      </c>
      <c r="F14" s="17">
        <v>90</v>
      </c>
      <c r="G14" s="6">
        <v>88</v>
      </c>
      <c r="H14" s="6">
        <v>90</v>
      </c>
      <c r="I14" s="8"/>
      <c r="J14" s="40" t="s">
        <v>177</v>
      </c>
    </row>
    <row r="15" spans="1:10" ht="12.75">
      <c r="A15" s="39">
        <v>10</v>
      </c>
      <c r="B15" s="10" t="s">
        <v>272</v>
      </c>
      <c r="C15" s="10" t="s">
        <v>33</v>
      </c>
      <c r="D15" s="17">
        <v>66</v>
      </c>
      <c r="E15" s="17" t="s">
        <v>50</v>
      </c>
      <c r="F15" s="17">
        <v>90</v>
      </c>
      <c r="G15" s="6">
        <v>88</v>
      </c>
      <c r="H15" s="6">
        <v>87</v>
      </c>
      <c r="I15" s="8"/>
      <c r="J15" s="40" t="s">
        <v>177</v>
      </c>
    </row>
    <row r="16" spans="1:10" ht="12.75">
      <c r="A16" s="39">
        <v>11</v>
      </c>
      <c r="B16" s="10" t="s">
        <v>201</v>
      </c>
      <c r="C16" s="10" t="s">
        <v>100</v>
      </c>
      <c r="D16" s="17">
        <v>83</v>
      </c>
      <c r="E16" s="17" t="s">
        <v>50</v>
      </c>
      <c r="F16" s="17">
        <v>90</v>
      </c>
      <c r="G16" s="6">
        <v>88</v>
      </c>
      <c r="H16" s="6">
        <v>86</v>
      </c>
      <c r="I16" s="8"/>
      <c r="J16" s="40" t="s">
        <v>177</v>
      </c>
    </row>
    <row r="17" spans="1:10" ht="12.75">
      <c r="A17" s="39">
        <v>12</v>
      </c>
      <c r="B17" s="7" t="s">
        <v>271</v>
      </c>
      <c r="C17" s="7" t="s">
        <v>72</v>
      </c>
      <c r="D17" s="6">
        <v>94</v>
      </c>
      <c r="E17" s="17" t="s">
        <v>50</v>
      </c>
      <c r="F17" s="17">
        <v>90</v>
      </c>
      <c r="G17" s="6">
        <v>87</v>
      </c>
      <c r="H17" s="6">
        <v>96</v>
      </c>
      <c r="I17" s="8"/>
      <c r="J17" s="40" t="s">
        <v>177</v>
      </c>
    </row>
    <row r="18" spans="1:10" ht="12.75">
      <c r="A18" s="39">
        <v>13</v>
      </c>
      <c r="B18" s="7" t="s">
        <v>201</v>
      </c>
      <c r="C18" s="7" t="s">
        <v>76</v>
      </c>
      <c r="D18" s="6">
        <v>51</v>
      </c>
      <c r="E18" s="17" t="s">
        <v>50</v>
      </c>
      <c r="F18" s="17" t="s">
        <v>269</v>
      </c>
      <c r="G18" s="6">
        <v>84</v>
      </c>
      <c r="H18" s="6">
        <v>78</v>
      </c>
      <c r="I18" s="8"/>
      <c r="J18" s="40" t="s">
        <v>177</v>
      </c>
    </row>
    <row r="19" spans="1:10" ht="12.75">
      <c r="A19" s="39">
        <v>14</v>
      </c>
      <c r="B19" s="7" t="s">
        <v>245</v>
      </c>
      <c r="C19" s="7" t="s">
        <v>246</v>
      </c>
      <c r="D19" s="6">
        <v>82</v>
      </c>
      <c r="E19" s="6" t="s">
        <v>50</v>
      </c>
      <c r="F19" s="17">
        <v>90</v>
      </c>
      <c r="G19" s="6">
        <v>83</v>
      </c>
      <c r="H19" s="6">
        <v>93</v>
      </c>
      <c r="I19" s="8"/>
      <c r="J19" s="40" t="s">
        <v>177</v>
      </c>
    </row>
    <row r="20" spans="1:10" ht="12.75">
      <c r="A20" s="39">
        <v>15</v>
      </c>
      <c r="B20" s="10" t="s">
        <v>166</v>
      </c>
      <c r="C20" s="10" t="s">
        <v>167</v>
      </c>
      <c r="D20" s="17">
        <v>43</v>
      </c>
      <c r="E20" s="17" t="s">
        <v>50</v>
      </c>
      <c r="F20" s="17" t="s">
        <v>269</v>
      </c>
      <c r="G20" s="6">
        <v>83</v>
      </c>
      <c r="H20" s="6">
        <v>89</v>
      </c>
      <c r="I20" s="8"/>
      <c r="J20" s="40" t="s">
        <v>177</v>
      </c>
    </row>
    <row r="21" spans="1:10" ht="12.75">
      <c r="A21" s="39">
        <v>16</v>
      </c>
      <c r="B21" s="7" t="s">
        <v>59</v>
      </c>
      <c r="C21" s="7" t="s">
        <v>100</v>
      </c>
      <c r="D21" s="6">
        <v>88</v>
      </c>
      <c r="E21" s="17" t="s">
        <v>50</v>
      </c>
      <c r="F21" s="17">
        <v>90</v>
      </c>
      <c r="G21" s="6">
        <v>83</v>
      </c>
      <c r="H21" s="6">
        <v>85</v>
      </c>
      <c r="I21" s="8"/>
      <c r="J21" s="40" t="s">
        <v>175</v>
      </c>
    </row>
    <row r="22" spans="1:10" ht="12.75">
      <c r="A22" s="53">
        <v>17</v>
      </c>
      <c r="B22" s="10" t="s">
        <v>78</v>
      </c>
      <c r="C22" s="10" t="s">
        <v>200</v>
      </c>
      <c r="D22" s="17">
        <v>55</v>
      </c>
      <c r="E22" s="17" t="s">
        <v>50</v>
      </c>
      <c r="F22" s="17">
        <v>90</v>
      </c>
      <c r="G22" s="6">
        <v>82</v>
      </c>
      <c r="H22" s="6">
        <v>95</v>
      </c>
      <c r="I22" s="8"/>
      <c r="J22" s="40" t="s">
        <v>177</v>
      </c>
    </row>
    <row r="23" spans="1:10" ht="12.75">
      <c r="A23" s="53">
        <v>18</v>
      </c>
      <c r="B23" s="10" t="s">
        <v>164</v>
      </c>
      <c r="C23" s="10" t="s">
        <v>211</v>
      </c>
      <c r="D23" s="17">
        <v>94</v>
      </c>
      <c r="E23" s="17" t="s">
        <v>50</v>
      </c>
      <c r="F23" s="17">
        <v>90</v>
      </c>
      <c r="G23" s="6">
        <v>80</v>
      </c>
      <c r="H23" s="6">
        <v>93</v>
      </c>
      <c r="I23" s="8"/>
      <c r="J23" s="40" t="s">
        <v>177</v>
      </c>
    </row>
    <row r="24" spans="1:10" ht="12.75">
      <c r="A24" s="53">
        <v>19</v>
      </c>
      <c r="B24" s="10" t="s">
        <v>15</v>
      </c>
      <c r="C24" s="10" t="s">
        <v>346</v>
      </c>
      <c r="D24" s="17">
        <v>94</v>
      </c>
      <c r="E24" s="17" t="s">
        <v>50</v>
      </c>
      <c r="F24" s="17">
        <v>90</v>
      </c>
      <c r="G24" s="6">
        <v>80</v>
      </c>
      <c r="H24" s="6">
        <v>91</v>
      </c>
      <c r="I24" s="8"/>
      <c r="J24" s="40" t="s">
        <v>175</v>
      </c>
    </row>
    <row r="25" spans="1:10" ht="12.75">
      <c r="A25" s="53">
        <v>20</v>
      </c>
      <c r="B25" s="10" t="s">
        <v>347</v>
      </c>
      <c r="C25" s="10" t="s">
        <v>348</v>
      </c>
      <c r="D25" s="17">
        <v>93</v>
      </c>
      <c r="E25" s="17" t="s">
        <v>50</v>
      </c>
      <c r="F25" s="17">
        <v>90</v>
      </c>
      <c r="G25" s="6">
        <v>79</v>
      </c>
      <c r="H25" s="6">
        <v>93</v>
      </c>
      <c r="I25" s="8"/>
      <c r="J25" s="40" t="s">
        <v>177</v>
      </c>
    </row>
    <row r="26" spans="1:10" ht="12.75">
      <c r="A26" s="39">
        <v>21</v>
      </c>
      <c r="B26" s="10" t="s">
        <v>78</v>
      </c>
      <c r="C26" s="10" t="s">
        <v>349</v>
      </c>
      <c r="D26" s="17">
        <v>94</v>
      </c>
      <c r="E26" s="17" t="s">
        <v>50</v>
      </c>
      <c r="F26" s="17">
        <v>90</v>
      </c>
      <c r="G26" s="6">
        <v>79</v>
      </c>
      <c r="H26" s="6">
        <v>82</v>
      </c>
      <c r="I26" s="8"/>
      <c r="J26" s="40" t="s">
        <v>177</v>
      </c>
    </row>
    <row r="27" spans="1:10" ht="12.75">
      <c r="A27" s="39">
        <v>22</v>
      </c>
      <c r="B27" s="10" t="s">
        <v>201</v>
      </c>
      <c r="C27" s="10" t="s">
        <v>76</v>
      </c>
      <c r="D27" s="17">
        <v>89</v>
      </c>
      <c r="E27" s="17" t="s">
        <v>50</v>
      </c>
      <c r="F27" s="17">
        <v>90</v>
      </c>
      <c r="G27" s="6">
        <v>76</v>
      </c>
      <c r="H27" s="6">
        <v>95</v>
      </c>
      <c r="I27" s="8"/>
      <c r="J27" s="40" t="s">
        <v>177</v>
      </c>
    </row>
    <row r="28" spans="1:10" ht="12.75">
      <c r="A28" s="39">
        <v>23</v>
      </c>
      <c r="B28" s="10" t="s">
        <v>3</v>
      </c>
      <c r="C28" s="10" t="s">
        <v>71</v>
      </c>
      <c r="D28" s="17">
        <v>67</v>
      </c>
      <c r="E28" s="17" t="s">
        <v>50</v>
      </c>
      <c r="F28" s="17" t="s">
        <v>269</v>
      </c>
      <c r="G28" s="6">
        <v>76</v>
      </c>
      <c r="H28" s="6">
        <v>92</v>
      </c>
      <c r="I28" s="8"/>
      <c r="J28" s="40" t="s">
        <v>177</v>
      </c>
    </row>
    <row r="29" spans="1:10" ht="12.75">
      <c r="A29" s="39">
        <v>24</v>
      </c>
      <c r="B29" s="10" t="s">
        <v>193</v>
      </c>
      <c r="C29" s="10" t="s">
        <v>194</v>
      </c>
      <c r="D29" s="17">
        <v>42</v>
      </c>
      <c r="E29" s="17" t="s">
        <v>50</v>
      </c>
      <c r="F29" s="17" t="s">
        <v>269</v>
      </c>
      <c r="G29" s="6">
        <v>76</v>
      </c>
      <c r="H29" s="6">
        <v>81</v>
      </c>
      <c r="I29" s="8"/>
      <c r="J29" s="40" t="s">
        <v>175</v>
      </c>
    </row>
    <row r="30" spans="1:10" ht="12.75">
      <c r="A30" s="39">
        <v>25</v>
      </c>
      <c r="B30" s="10" t="s">
        <v>350</v>
      </c>
      <c r="C30" s="10" t="s">
        <v>351</v>
      </c>
      <c r="D30" s="17">
        <v>93</v>
      </c>
      <c r="E30" s="17" t="s">
        <v>50</v>
      </c>
      <c r="F30" s="17">
        <v>90</v>
      </c>
      <c r="G30" s="6">
        <v>75</v>
      </c>
      <c r="H30" s="6">
        <v>88</v>
      </c>
      <c r="I30" s="8"/>
      <c r="J30" s="40" t="s">
        <v>177</v>
      </c>
    </row>
    <row r="31" spans="1:10" ht="12.75">
      <c r="A31" s="39">
        <v>26</v>
      </c>
      <c r="B31" s="7" t="s">
        <v>230</v>
      </c>
      <c r="C31" s="7" t="s">
        <v>231</v>
      </c>
      <c r="D31" s="6">
        <v>87</v>
      </c>
      <c r="E31" s="17" t="s">
        <v>50</v>
      </c>
      <c r="F31" s="17">
        <v>90</v>
      </c>
      <c r="G31" s="6">
        <v>74</v>
      </c>
      <c r="H31" s="6">
        <v>92</v>
      </c>
      <c r="I31" s="8"/>
      <c r="J31" s="40" t="s">
        <v>175</v>
      </c>
    </row>
    <row r="32" spans="1:10" ht="12.75">
      <c r="A32" s="39">
        <v>27</v>
      </c>
      <c r="B32" s="10" t="s">
        <v>170</v>
      </c>
      <c r="C32" s="10" t="s">
        <v>34</v>
      </c>
      <c r="D32" s="17">
        <v>93</v>
      </c>
      <c r="E32" s="17" t="s">
        <v>50</v>
      </c>
      <c r="F32" s="17">
        <v>90</v>
      </c>
      <c r="G32" s="6">
        <v>74</v>
      </c>
      <c r="H32" s="6">
        <v>88</v>
      </c>
      <c r="I32" s="8"/>
      <c r="J32" s="40" t="s">
        <v>177</v>
      </c>
    </row>
    <row r="33" spans="1:10" ht="12.75">
      <c r="A33" s="90">
        <v>28</v>
      </c>
      <c r="B33" s="91" t="s">
        <v>164</v>
      </c>
      <c r="C33" s="91" t="s">
        <v>76</v>
      </c>
      <c r="D33" s="92">
        <v>60</v>
      </c>
      <c r="E33" s="92" t="s">
        <v>50</v>
      </c>
      <c r="F33" s="92">
        <v>90</v>
      </c>
      <c r="G33" s="130">
        <v>69</v>
      </c>
      <c r="H33" s="130">
        <v>91</v>
      </c>
      <c r="I33" s="132"/>
      <c r="J33" s="93" t="s">
        <v>177</v>
      </c>
    </row>
    <row r="34" spans="1:10" ht="12.75">
      <c r="A34" s="90">
        <v>29</v>
      </c>
      <c r="B34" s="129" t="s">
        <v>271</v>
      </c>
      <c r="C34" s="129" t="s">
        <v>28</v>
      </c>
      <c r="D34" s="130">
        <v>94</v>
      </c>
      <c r="E34" s="92" t="s">
        <v>50</v>
      </c>
      <c r="F34" s="92">
        <v>90</v>
      </c>
      <c r="G34" s="130">
        <v>69</v>
      </c>
      <c r="H34" s="130">
        <v>82</v>
      </c>
      <c r="I34" s="132"/>
      <c r="J34" s="93" t="s">
        <v>177</v>
      </c>
    </row>
    <row r="35" spans="1:10" ht="13.5" thickBot="1">
      <c r="A35" s="34">
        <v>30</v>
      </c>
      <c r="B35" s="35" t="s">
        <v>10</v>
      </c>
      <c r="C35" s="35" t="s">
        <v>24</v>
      </c>
      <c r="D35" s="37">
        <v>79</v>
      </c>
      <c r="E35" s="37" t="s">
        <v>50</v>
      </c>
      <c r="F35" s="37">
        <v>90</v>
      </c>
      <c r="G35" s="52">
        <v>48</v>
      </c>
      <c r="H35" s="52">
        <v>66</v>
      </c>
      <c r="I35" s="51"/>
      <c r="J35" s="38" t="s">
        <v>177</v>
      </c>
    </row>
    <row r="36" spans="1:10" ht="12.75">
      <c r="A36" s="2"/>
      <c r="B36" s="1"/>
      <c r="C36" s="1"/>
      <c r="D36" s="1"/>
      <c r="E36" s="1"/>
      <c r="F36" s="1"/>
      <c r="G36" s="2"/>
      <c r="H36" s="2"/>
      <c r="I36" s="5"/>
      <c r="J36" s="2"/>
    </row>
    <row r="37" spans="1:10" ht="12.75">
      <c r="A37" s="2"/>
      <c r="B37" s="1"/>
      <c r="C37" s="1"/>
      <c r="D37" s="1"/>
      <c r="E37" s="1"/>
      <c r="F37" s="1"/>
      <c r="G37" s="2"/>
      <c r="H37" s="2"/>
      <c r="I37" s="5"/>
      <c r="J37" s="2"/>
    </row>
    <row r="38" spans="1:10" ht="12.75">
      <c r="A38" s="2"/>
      <c r="B38" s="1"/>
      <c r="C38" s="1"/>
      <c r="D38" s="1"/>
      <c r="E38" s="1"/>
      <c r="F38" s="1"/>
      <c r="G38" s="2"/>
      <c r="H38" s="2"/>
      <c r="I38" s="5"/>
      <c r="J38" s="2"/>
    </row>
    <row r="40" spans="1:7" ht="12.75">
      <c r="A40" t="s">
        <v>178</v>
      </c>
      <c r="C40">
        <v>3</v>
      </c>
      <c r="E40" t="s">
        <v>254</v>
      </c>
      <c r="G40">
        <v>8</v>
      </c>
    </row>
    <row r="41" spans="1:7" ht="12.75">
      <c r="A41" t="s">
        <v>255</v>
      </c>
      <c r="D41">
        <f>COUNTIF(D6:D37,"&lt;90")</f>
        <v>21</v>
      </c>
      <c r="E41" s="70" t="s">
        <v>258</v>
      </c>
      <c r="F41">
        <f>ROUNDDOWN(D41/2,0)</f>
        <v>10</v>
      </c>
      <c r="G41" t="s">
        <v>179</v>
      </c>
    </row>
    <row r="42" ht="12.75">
      <c r="D42" s="3"/>
    </row>
    <row r="43" spans="1:5" ht="12.75">
      <c r="A43" s="22" t="s">
        <v>257</v>
      </c>
      <c r="B43" s="22"/>
      <c r="C43" s="22"/>
      <c r="D43" s="68"/>
      <c r="E43" s="22">
        <f>IF(G40&lt;F41,F41,G40)</f>
        <v>10</v>
      </c>
    </row>
    <row r="44" spans="1:5" ht="12.75">
      <c r="A44" t="s">
        <v>181</v>
      </c>
      <c r="D44" s="3"/>
      <c r="E44">
        <f>SUM(G6:G15)</f>
        <v>927</v>
      </c>
    </row>
    <row r="45" spans="1:5" ht="12.75">
      <c r="A45" t="s">
        <v>182</v>
      </c>
      <c r="E45" s="14">
        <f>SUM(G16:G35)</f>
        <v>1545</v>
      </c>
    </row>
    <row r="46" spans="1:5" ht="12.75">
      <c r="A46" t="s">
        <v>183</v>
      </c>
      <c r="E46" s="14">
        <f>SUM(E45*2%)</f>
        <v>30.900000000000002</v>
      </c>
    </row>
    <row r="47" spans="1:5" ht="12.75">
      <c r="A47" t="s">
        <v>184</v>
      </c>
      <c r="E47" s="14">
        <f>SUM(E46+E44)</f>
        <v>957.9</v>
      </c>
    </row>
    <row r="48" spans="1:5" ht="13.5" thickBot="1">
      <c r="A48" s="67" t="s">
        <v>185</v>
      </c>
      <c r="B48" s="67"/>
      <c r="C48" s="67"/>
      <c r="D48" s="67"/>
      <c r="E48" s="71">
        <f>ROUNDDOWN(E47/E43,3)</f>
        <v>95.79</v>
      </c>
    </row>
    <row r="49" ht="13.5" thickTop="1"/>
    <row r="51" spans="1:3" ht="12.75">
      <c r="A51" t="s">
        <v>262</v>
      </c>
      <c r="C51" s="24">
        <f>COUNTIF(F:F,"FG")</f>
        <v>1</v>
      </c>
    </row>
    <row r="52" spans="1:4" ht="12.75">
      <c r="A52" t="s">
        <v>223</v>
      </c>
      <c r="C52" s="24">
        <f>COUNTIF(F:F,"Kar.")</f>
        <v>2</v>
      </c>
      <c r="D52" s="3"/>
    </row>
    <row r="53" spans="1:4" ht="12.75">
      <c r="A53" s="3" t="s">
        <v>298</v>
      </c>
      <c r="B53" s="3"/>
      <c r="C53" s="4">
        <f>COUNTIF(F:F,"S")</f>
        <v>2</v>
      </c>
      <c r="D53" s="3"/>
    </row>
    <row r="54" spans="1:4" ht="12.75">
      <c r="A54" s="3" t="s">
        <v>273</v>
      </c>
      <c r="B54" s="3"/>
      <c r="C54" s="4">
        <f>COUNTIF(F:F,"57 02")</f>
        <v>4</v>
      </c>
      <c r="D54" s="3"/>
    </row>
    <row r="55" spans="1:4" ht="12.75">
      <c r="A55" s="3" t="s">
        <v>274</v>
      </c>
      <c r="B55" s="3"/>
      <c r="C55" s="4">
        <f>COUNTIF(F:F,"57 03")</f>
        <v>0</v>
      </c>
      <c r="D55" s="3"/>
    </row>
    <row r="56" spans="1:4" ht="12.75">
      <c r="A56" s="3" t="s">
        <v>224</v>
      </c>
      <c r="B56" s="3"/>
      <c r="C56" s="4">
        <f>COUNTIF(F:F,"90")</f>
        <v>21</v>
      </c>
      <c r="D56" s="3"/>
    </row>
    <row r="57" spans="1:4" ht="13.5" thickBot="1">
      <c r="A57" s="3"/>
      <c r="B57" s="74" t="s">
        <v>180</v>
      </c>
      <c r="C57" s="74">
        <f>SUM(C51:C56)</f>
        <v>30</v>
      </c>
      <c r="D57" s="3"/>
    </row>
    <row r="58" ht="13.5" thickTop="1">
      <c r="D58" s="3"/>
    </row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2">
      <selection activeCell="B3" sqref="B3"/>
    </sheetView>
  </sheetViews>
  <sheetFormatPr defaultColWidth="11.421875" defaultRowHeight="12.75"/>
  <cols>
    <col min="1" max="1" width="6.28125" style="0" customWidth="1"/>
    <col min="2" max="2" width="20.7109375" style="0" customWidth="1"/>
    <col min="3" max="3" width="10.7109375" style="0" customWidth="1"/>
    <col min="4" max="4" width="3.00390625" style="0" bestFit="1" customWidth="1"/>
    <col min="5" max="5" width="15.7109375" style="0" bestFit="1" customWidth="1"/>
    <col min="6" max="6" width="7.7109375" style="0" bestFit="1" customWidth="1"/>
    <col min="7" max="7" width="4.8515625" style="24" bestFit="1" customWidth="1"/>
    <col min="8" max="8" width="4.8515625" style="24" customWidth="1"/>
    <col min="9" max="9" width="4.57421875" style="0" hidden="1" customWidth="1"/>
    <col min="10" max="10" width="4.28125" style="24" bestFit="1" customWidth="1"/>
  </cols>
  <sheetData>
    <row r="2" ht="26.25">
      <c r="A2" s="13" t="str">
        <f>'SV Sennwald'!A2</f>
        <v>Rangliste Verbandsschiessen 2010</v>
      </c>
    </row>
    <row r="4" ht="13.5" thickBot="1"/>
    <row r="5" spans="1:10" ht="13.5" thickBot="1">
      <c r="A5" s="56" t="s">
        <v>139</v>
      </c>
      <c r="B5" s="57" t="s">
        <v>0</v>
      </c>
      <c r="C5" s="57" t="s">
        <v>22</v>
      </c>
      <c r="D5" s="57" t="s">
        <v>46</v>
      </c>
      <c r="E5" s="57" t="s">
        <v>47</v>
      </c>
      <c r="F5" s="57" t="s">
        <v>55</v>
      </c>
      <c r="G5" s="59" t="s">
        <v>57</v>
      </c>
      <c r="H5" s="59" t="s">
        <v>253</v>
      </c>
      <c r="I5" s="57" t="s">
        <v>140</v>
      </c>
      <c r="J5" s="60" t="s">
        <v>141</v>
      </c>
    </row>
    <row r="6" spans="1:10" ht="12.75">
      <c r="A6" s="29">
        <v>1</v>
      </c>
      <c r="B6" s="30" t="s">
        <v>58</v>
      </c>
      <c r="C6" s="30" t="s">
        <v>64</v>
      </c>
      <c r="D6" s="30">
        <v>76</v>
      </c>
      <c r="E6" s="30" t="s">
        <v>77</v>
      </c>
      <c r="F6" s="32">
        <v>90</v>
      </c>
      <c r="G6" s="32">
        <v>94</v>
      </c>
      <c r="H6" s="32">
        <v>95</v>
      </c>
      <c r="I6" s="78"/>
      <c r="J6" s="33" t="s">
        <v>177</v>
      </c>
    </row>
    <row r="7" spans="1:10" ht="12.75">
      <c r="A7" s="48">
        <v>2</v>
      </c>
      <c r="B7" s="94" t="s">
        <v>248</v>
      </c>
      <c r="C7" s="94" t="s">
        <v>249</v>
      </c>
      <c r="D7" s="94">
        <v>40</v>
      </c>
      <c r="E7" s="16" t="s">
        <v>77</v>
      </c>
      <c r="F7" s="18">
        <v>90</v>
      </c>
      <c r="G7" s="18">
        <v>92</v>
      </c>
      <c r="H7" s="18">
        <v>91</v>
      </c>
      <c r="I7" s="55"/>
      <c r="J7" s="49" t="s">
        <v>175</v>
      </c>
    </row>
    <row r="8" spans="1:10" ht="12.75">
      <c r="A8" s="48">
        <v>3</v>
      </c>
      <c r="B8" s="16" t="s">
        <v>250</v>
      </c>
      <c r="C8" s="16" t="s">
        <v>76</v>
      </c>
      <c r="D8" s="16">
        <v>38</v>
      </c>
      <c r="E8" s="16" t="s">
        <v>77</v>
      </c>
      <c r="F8" s="18">
        <v>90</v>
      </c>
      <c r="G8" s="18">
        <v>91</v>
      </c>
      <c r="H8" s="18">
        <v>90</v>
      </c>
      <c r="I8" s="55"/>
      <c r="J8" s="49" t="s">
        <v>175</v>
      </c>
    </row>
    <row r="9" spans="1:10" ht="12.75">
      <c r="A9" s="39">
        <v>4</v>
      </c>
      <c r="B9" s="10" t="s">
        <v>169</v>
      </c>
      <c r="C9" s="10" t="s">
        <v>4</v>
      </c>
      <c r="D9" s="10">
        <v>35</v>
      </c>
      <c r="E9" s="10" t="s">
        <v>77</v>
      </c>
      <c r="F9" s="17" t="s">
        <v>269</v>
      </c>
      <c r="G9" s="6">
        <v>90</v>
      </c>
      <c r="H9" s="6">
        <v>96</v>
      </c>
      <c r="I9" s="8"/>
      <c r="J9" s="40" t="s">
        <v>175</v>
      </c>
    </row>
    <row r="10" spans="1:10" ht="12.75">
      <c r="A10" s="39">
        <v>5</v>
      </c>
      <c r="B10" s="10" t="s">
        <v>345</v>
      </c>
      <c r="C10" s="10" t="s">
        <v>75</v>
      </c>
      <c r="D10" s="10">
        <v>86</v>
      </c>
      <c r="E10" s="10" t="s">
        <v>77</v>
      </c>
      <c r="F10" s="17">
        <v>90</v>
      </c>
      <c r="G10" s="17">
        <v>90</v>
      </c>
      <c r="H10" s="17">
        <v>91</v>
      </c>
      <c r="I10" s="8"/>
      <c r="J10" s="40" t="s">
        <v>175</v>
      </c>
    </row>
    <row r="11" spans="1:10" ht="12.75">
      <c r="A11" s="39">
        <v>6</v>
      </c>
      <c r="B11" s="10" t="s">
        <v>276</v>
      </c>
      <c r="C11" s="10" t="s">
        <v>277</v>
      </c>
      <c r="D11" s="10">
        <v>49</v>
      </c>
      <c r="E11" s="10" t="s">
        <v>77</v>
      </c>
      <c r="F11" s="17">
        <v>90</v>
      </c>
      <c r="G11" s="6">
        <v>89</v>
      </c>
      <c r="H11" s="6">
        <v>96</v>
      </c>
      <c r="I11" s="8"/>
      <c r="J11" s="40" t="s">
        <v>175</v>
      </c>
    </row>
    <row r="12" spans="1:10" ht="12.75">
      <c r="A12" s="39">
        <v>7</v>
      </c>
      <c r="B12" s="10" t="s">
        <v>247</v>
      </c>
      <c r="C12" s="10" t="s">
        <v>168</v>
      </c>
      <c r="D12" s="10">
        <v>71</v>
      </c>
      <c r="E12" s="10" t="s">
        <v>77</v>
      </c>
      <c r="F12" s="17">
        <v>90</v>
      </c>
      <c r="G12" s="6">
        <v>87</v>
      </c>
      <c r="H12" s="6">
        <v>96</v>
      </c>
      <c r="I12" s="8"/>
      <c r="J12" s="40" t="s">
        <v>175</v>
      </c>
    </row>
    <row r="13" spans="1:10" ht="12.75">
      <c r="A13" s="39">
        <v>8</v>
      </c>
      <c r="B13" s="10" t="s">
        <v>170</v>
      </c>
      <c r="C13" s="10" t="s">
        <v>24</v>
      </c>
      <c r="D13" s="10">
        <v>52</v>
      </c>
      <c r="E13" s="10" t="s">
        <v>77</v>
      </c>
      <c r="F13" s="17" t="s">
        <v>269</v>
      </c>
      <c r="G13" s="17">
        <v>86</v>
      </c>
      <c r="H13" s="17">
        <v>84</v>
      </c>
      <c r="I13" s="8"/>
      <c r="J13" s="40" t="s">
        <v>175</v>
      </c>
    </row>
    <row r="14" spans="1:10" ht="12.75">
      <c r="A14" s="39">
        <v>9</v>
      </c>
      <c r="B14" s="10" t="s">
        <v>279</v>
      </c>
      <c r="C14" s="10" t="s">
        <v>97</v>
      </c>
      <c r="D14" s="10">
        <v>86</v>
      </c>
      <c r="E14" s="10" t="s">
        <v>77</v>
      </c>
      <c r="F14" s="17">
        <v>90</v>
      </c>
      <c r="G14" s="17">
        <v>84</v>
      </c>
      <c r="H14" s="17">
        <v>98</v>
      </c>
      <c r="I14" s="8"/>
      <c r="J14" s="40" t="s">
        <v>177</v>
      </c>
    </row>
    <row r="15" spans="1:10" ht="12.75">
      <c r="A15" s="39">
        <v>10</v>
      </c>
      <c r="B15" s="10" t="s">
        <v>88</v>
      </c>
      <c r="C15" s="10" t="s">
        <v>74</v>
      </c>
      <c r="D15" s="10">
        <v>55</v>
      </c>
      <c r="E15" s="10" t="s">
        <v>77</v>
      </c>
      <c r="F15" s="17">
        <v>90</v>
      </c>
      <c r="G15" s="17">
        <v>84</v>
      </c>
      <c r="H15" s="17">
        <v>85</v>
      </c>
      <c r="I15" s="8"/>
      <c r="J15" s="40" t="s">
        <v>175</v>
      </c>
    </row>
    <row r="16" spans="1:10" ht="12.75">
      <c r="A16" s="39">
        <v>11</v>
      </c>
      <c r="B16" s="10" t="s">
        <v>123</v>
      </c>
      <c r="C16" s="10" t="s">
        <v>38</v>
      </c>
      <c r="D16" s="10">
        <v>49</v>
      </c>
      <c r="E16" s="10" t="s">
        <v>77</v>
      </c>
      <c r="F16" s="17" t="s">
        <v>278</v>
      </c>
      <c r="G16" s="17">
        <v>81</v>
      </c>
      <c r="H16" s="17">
        <v>91</v>
      </c>
      <c r="I16" s="8"/>
      <c r="J16" s="40" t="s">
        <v>175</v>
      </c>
    </row>
    <row r="17" spans="1:10" ht="13.5" thickBot="1">
      <c r="A17" s="34">
        <v>12</v>
      </c>
      <c r="B17" s="35" t="s">
        <v>275</v>
      </c>
      <c r="C17" s="35" t="s">
        <v>74</v>
      </c>
      <c r="D17" s="35">
        <v>50</v>
      </c>
      <c r="E17" s="35" t="s">
        <v>77</v>
      </c>
      <c r="F17" s="37">
        <v>90</v>
      </c>
      <c r="G17" s="37">
        <v>71</v>
      </c>
      <c r="H17" s="37">
        <v>85</v>
      </c>
      <c r="I17" s="51"/>
      <c r="J17" s="38" t="s">
        <v>175</v>
      </c>
    </row>
    <row r="18" spans="1:10" ht="12.75">
      <c r="A18" s="4"/>
      <c r="B18" s="3"/>
      <c r="C18" s="3"/>
      <c r="D18" s="3"/>
      <c r="E18" s="3"/>
      <c r="F18" s="4"/>
      <c r="G18" s="4"/>
      <c r="H18" s="4"/>
      <c r="I18" s="5"/>
      <c r="J18" s="4"/>
    </row>
    <row r="19" spans="1:10" ht="12.75">
      <c r="A19" s="4"/>
      <c r="B19" s="3"/>
      <c r="C19" s="3"/>
      <c r="D19" s="3"/>
      <c r="E19" s="3"/>
      <c r="F19" s="4"/>
      <c r="G19" s="4"/>
      <c r="H19" s="4"/>
      <c r="I19" s="5"/>
      <c r="J19" s="4"/>
    </row>
    <row r="20" spans="1:10" ht="12.75">
      <c r="A20" s="4"/>
      <c r="B20" s="3"/>
      <c r="C20" s="3"/>
      <c r="D20" s="3"/>
      <c r="E20" s="3"/>
      <c r="F20" s="4"/>
      <c r="G20" s="4"/>
      <c r="H20" s="4"/>
      <c r="I20" s="5"/>
      <c r="J20" s="4"/>
    </row>
    <row r="21" spans="1:10" ht="12.75">
      <c r="A21" s="3"/>
      <c r="B21" s="3"/>
      <c r="C21" s="3"/>
      <c r="D21" s="3"/>
      <c r="E21" s="3"/>
      <c r="F21" s="3"/>
      <c r="G21" s="4"/>
      <c r="H21" s="4"/>
      <c r="I21" s="5"/>
      <c r="J21" s="4"/>
    </row>
    <row r="23" spans="1:7" ht="12.75">
      <c r="A23" t="s">
        <v>178</v>
      </c>
      <c r="C23">
        <v>3</v>
      </c>
      <c r="E23" t="s">
        <v>254</v>
      </c>
      <c r="G23" s="24">
        <v>8</v>
      </c>
    </row>
    <row r="24" spans="1:7" ht="12.75">
      <c r="A24" t="s">
        <v>255</v>
      </c>
      <c r="D24">
        <f>COUNTIF(D6:D17,"&lt;90")</f>
        <v>12</v>
      </c>
      <c r="E24" s="70" t="s">
        <v>256</v>
      </c>
      <c r="F24">
        <f>ROUNDDOWN(D24/2,0)</f>
        <v>6</v>
      </c>
      <c r="G24" s="72" t="s">
        <v>179</v>
      </c>
    </row>
    <row r="25" ht="12.75">
      <c r="D25" s="3"/>
    </row>
    <row r="26" spans="1:5" ht="12.75">
      <c r="A26" s="22" t="s">
        <v>257</v>
      </c>
      <c r="B26" s="22"/>
      <c r="C26" s="22"/>
      <c r="D26" s="68"/>
      <c r="E26" s="22">
        <f>IF(G23&lt;F24,F24,G23)</f>
        <v>8</v>
      </c>
    </row>
    <row r="27" spans="1:5" ht="12.75">
      <c r="A27" t="s">
        <v>181</v>
      </c>
      <c r="D27" s="3"/>
      <c r="E27">
        <f>SUM(G6:G13)</f>
        <v>719</v>
      </c>
    </row>
    <row r="28" spans="1:5" ht="12.75">
      <c r="A28" t="s">
        <v>182</v>
      </c>
      <c r="E28" s="14">
        <f>SUM(G14:G17)</f>
        <v>320</v>
      </c>
    </row>
    <row r="29" spans="1:5" ht="12.75">
      <c r="A29" t="s">
        <v>183</v>
      </c>
      <c r="E29" s="14">
        <f>SUM(E28*2%)</f>
        <v>6.4</v>
      </c>
    </row>
    <row r="30" spans="1:5" ht="12.75">
      <c r="A30" t="s">
        <v>184</v>
      </c>
      <c r="E30" s="14">
        <f>SUM(E29+E27)</f>
        <v>725.4</v>
      </c>
    </row>
    <row r="31" spans="1:5" ht="13.5" thickBot="1">
      <c r="A31" s="67" t="s">
        <v>185</v>
      </c>
      <c r="B31" s="67"/>
      <c r="C31" s="67"/>
      <c r="D31" s="67"/>
      <c r="E31" s="71">
        <f>ROUNDDOWN(E30/E26,3)</f>
        <v>90.675</v>
      </c>
    </row>
    <row r="32" ht="13.5" thickTop="1">
      <c r="E32" s="15"/>
    </row>
    <row r="35" spans="1:3" ht="12.75">
      <c r="A35" t="s">
        <v>262</v>
      </c>
      <c r="C35" s="24">
        <f>COUNTIF(F:F,"Fg")</f>
        <v>0</v>
      </c>
    </row>
    <row r="36" spans="1:5" ht="12.75">
      <c r="A36" s="3" t="s">
        <v>223</v>
      </c>
      <c r="B36" s="3"/>
      <c r="C36" s="4">
        <f>COUNTIF(F:F,"Kar.")</f>
        <v>0</v>
      </c>
      <c r="D36" s="3"/>
      <c r="E36" s="3"/>
    </row>
    <row r="37" spans="1:5" ht="12.75">
      <c r="A37" s="3" t="s">
        <v>298</v>
      </c>
      <c r="B37" s="3"/>
      <c r="C37" s="4">
        <f>COUNTIF(F:F,"S")</f>
        <v>0</v>
      </c>
      <c r="D37" s="3"/>
      <c r="E37" s="3"/>
    </row>
    <row r="38" spans="1:5" ht="12.75">
      <c r="A38" s="3" t="s">
        <v>273</v>
      </c>
      <c r="B38" s="3"/>
      <c r="C38" s="4">
        <f>COUNTIF(F:F,"57 02")</f>
        <v>2</v>
      </c>
      <c r="D38" s="3"/>
      <c r="E38" s="3"/>
    </row>
    <row r="39" spans="1:5" ht="12.75">
      <c r="A39" s="3" t="s">
        <v>274</v>
      </c>
      <c r="B39" s="3"/>
      <c r="C39" s="4">
        <f>COUNTIF(F:F,"57 03")</f>
        <v>1</v>
      </c>
      <c r="D39" s="3"/>
      <c r="E39" s="3"/>
    </row>
    <row r="40" spans="1:5" ht="12.75">
      <c r="A40" s="3" t="s">
        <v>224</v>
      </c>
      <c r="B40" s="3"/>
      <c r="C40" s="4">
        <f>COUNTIF(F:F,"90")</f>
        <v>9</v>
      </c>
      <c r="D40" s="3"/>
      <c r="E40" s="3"/>
    </row>
    <row r="41" spans="1:5" ht="13.5" thickBot="1">
      <c r="A41" s="3"/>
      <c r="B41" s="74" t="s">
        <v>180</v>
      </c>
      <c r="C41" s="74">
        <f>SUM(C35:C40)</f>
        <v>12</v>
      </c>
      <c r="D41" s="3"/>
      <c r="E41" s="3"/>
    </row>
    <row r="42" spans="1:5" ht="13.5" thickTop="1">
      <c r="A42" s="3"/>
      <c r="B42" s="3"/>
      <c r="C42" s="3"/>
      <c r="D42" s="3"/>
      <c r="E42" s="3"/>
    </row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9"/>
  <sheetViews>
    <sheetView workbookViewId="0" topLeftCell="A1">
      <selection activeCell="B1" sqref="B1"/>
    </sheetView>
  </sheetViews>
  <sheetFormatPr defaultColWidth="11.421875" defaultRowHeight="12.75"/>
  <cols>
    <col min="1" max="1" width="6.7109375" style="0" customWidth="1"/>
    <col min="2" max="2" width="17.8515625" style="0" customWidth="1"/>
    <col min="3" max="3" width="14.140625" style="0" bestFit="1" customWidth="1"/>
    <col min="4" max="4" width="3.00390625" style="24" bestFit="1" customWidth="1"/>
    <col min="5" max="5" width="14.28125" style="0" bestFit="1" customWidth="1"/>
    <col min="6" max="6" width="7.7109375" style="0" bestFit="1" customWidth="1"/>
    <col min="7" max="7" width="5.00390625" style="24" bestFit="1" customWidth="1"/>
    <col min="8" max="8" width="4.8515625" style="24" customWidth="1"/>
    <col min="9" max="9" width="4.57421875" style="0" hidden="1" customWidth="1"/>
    <col min="10" max="10" width="4.28125" style="24" bestFit="1" customWidth="1"/>
  </cols>
  <sheetData>
    <row r="2" ht="26.25">
      <c r="A2" s="13" t="str">
        <f>'SV Sennwald'!A2</f>
        <v>Rangliste Verbandsschiessen 2010</v>
      </c>
    </row>
    <row r="3" ht="13.5" thickBot="1"/>
    <row r="4" spans="1:10" s="22" customFormat="1" ht="13.5" thickBot="1">
      <c r="A4" s="95" t="s">
        <v>139</v>
      </c>
      <c r="B4" s="96" t="s">
        <v>0</v>
      </c>
      <c r="C4" s="96" t="s">
        <v>22</v>
      </c>
      <c r="D4" s="97" t="s">
        <v>46</v>
      </c>
      <c r="E4" s="96" t="s">
        <v>47</v>
      </c>
      <c r="F4" s="96" t="s">
        <v>55</v>
      </c>
      <c r="G4" s="97" t="s">
        <v>57</v>
      </c>
      <c r="H4" s="97" t="s">
        <v>253</v>
      </c>
      <c r="I4" s="96" t="s">
        <v>140</v>
      </c>
      <c r="J4" s="98" t="s">
        <v>141</v>
      </c>
    </row>
    <row r="5" spans="1:10" ht="12.75">
      <c r="A5" s="29">
        <v>1</v>
      </c>
      <c r="B5" s="30" t="s">
        <v>110</v>
      </c>
      <c r="C5" s="30" t="s">
        <v>135</v>
      </c>
      <c r="D5" s="32">
        <v>86</v>
      </c>
      <c r="E5" s="30" t="s">
        <v>51</v>
      </c>
      <c r="F5" s="32" t="s">
        <v>138</v>
      </c>
      <c r="G5" s="77">
        <v>99</v>
      </c>
      <c r="H5" s="77">
        <v>98</v>
      </c>
      <c r="I5" s="78"/>
      <c r="J5" s="33" t="s">
        <v>177</v>
      </c>
    </row>
    <row r="6" spans="1:10" ht="12.75">
      <c r="A6" s="39">
        <v>2</v>
      </c>
      <c r="B6" s="10" t="s">
        <v>85</v>
      </c>
      <c r="C6" s="10" t="s">
        <v>98</v>
      </c>
      <c r="D6" s="17">
        <v>57</v>
      </c>
      <c r="E6" s="10" t="s">
        <v>51</v>
      </c>
      <c r="F6" s="17" t="s">
        <v>138</v>
      </c>
      <c r="G6" s="6">
        <v>96</v>
      </c>
      <c r="H6" s="6">
        <v>96</v>
      </c>
      <c r="I6" s="8"/>
      <c r="J6" s="40" t="s">
        <v>177</v>
      </c>
    </row>
    <row r="7" spans="1:10" ht="12.75">
      <c r="A7" s="39">
        <v>3</v>
      </c>
      <c r="B7" s="10" t="s">
        <v>132</v>
      </c>
      <c r="C7" s="10" t="s">
        <v>126</v>
      </c>
      <c r="D7" s="17">
        <v>57</v>
      </c>
      <c r="E7" s="10" t="s">
        <v>51</v>
      </c>
      <c r="F7" s="17" t="s">
        <v>138</v>
      </c>
      <c r="G7" s="6">
        <v>96</v>
      </c>
      <c r="H7" s="6">
        <v>92</v>
      </c>
      <c r="I7" s="8"/>
      <c r="J7" s="40" t="s">
        <v>177</v>
      </c>
    </row>
    <row r="8" spans="1:10" ht="12.75">
      <c r="A8" s="39">
        <v>4</v>
      </c>
      <c r="B8" s="10" t="s">
        <v>105</v>
      </c>
      <c r="C8" s="10" t="s">
        <v>44</v>
      </c>
      <c r="D8" s="17">
        <v>50</v>
      </c>
      <c r="E8" s="10" t="s">
        <v>51</v>
      </c>
      <c r="F8" s="17">
        <v>90</v>
      </c>
      <c r="G8" s="6">
        <v>95</v>
      </c>
      <c r="H8" s="6">
        <v>99</v>
      </c>
      <c r="I8" s="8"/>
      <c r="J8" s="40" t="s">
        <v>177</v>
      </c>
    </row>
    <row r="9" spans="1:10" ht="12.75">
      <c r="A9" s="39">
        <v>5</v>
      </c>
      <c r="B9" s="10" t="s">
        <v>15</v>
      </c>
      <c r="C9" s="10" t="s">
        <v>73</v>
      </c>
      <c r="D9" s="17">
        <v>40</v>
      </c>
      <c r="E9" s="10" t="s">
        <v>51</v>
      </c>
      <c r="F9" s="17" t="s">
        <v>56</v>
      </c>
      <c r="G9" s="6">
        <v>94</v>
      </c>
      <c r="H9" s="6">
        <v>98</v>
      </c>
      <c r="I9" s="8"/>
      <c r="J9" s="40" t="s">
        <v>177</v>
      </c>
    </row>
    <row r="10" spans="1:10" ht="12.75">
      <c r="A10" s="39">
        <v>6</v>
      </c>
      <c r="B10" s="10" t="s">
        <v>61</v>
      </c>
      <c r="C10" s="10" t="s">
        <v>70</v>
      </c>
      <c r="D10" s="17">
        <v>73</v>
      </c>
      <c r="E10" s="10" t="s">
        <v>51</v>
      </c>
      <c r="F10" s="17" t="s">
        <v>138</v>
      </c>
      <c r="G10" s="6">
        <v>93</v>
      </c>
      <c r="H10" s="6">
        <v>99</v>
      </c>
      <c r="I10" s="8"/>
      <c r="J10" s="40" t="s">
        <v>177</v>
      </c>
    </row>
    <row r="11" spans="1:10" ht="12.75">
      <c r="A11" s="39">
        <v>7</v>
      </c>
      <c r="B11" s="10" t="s">
        <v>237</v>
      </c>
      <c r="C11" s="10" t="s">
        <v>101</v>
      </c>
      <c r="D11" s="17">
        <v>94</v>
      </c>
      <c r="E11" s="10" t="s">
        <v>51</v>
      </c>
      <c r="F11" s="17">
        <v>90</v>
      </c>
      <c r="G11" s="6">
        <v>92</v>
      </c>
      <c r="H11" s="6">
        <v>93</v>
      </c>
      <c r="I11" s="8"/>
      <c r="J11" s="40" t="s">
        <v>177</v>
      </c>
    </row>
    <row r="12" spans="1:10" ht="12.75">
      <c r="A12" s="39">
        <v>8</v>
      </c>
      <c r="B12" s="10" t="s">
        <v>85</v>
      </c>
      <c r="C12" s="10" t="s">
        <v>112</v>
      </c>
      <c r="D12" s="17">
        <v>53</v>
      </c>
      <c r="E12" s="10" t="s">
        <v>51</v>
      </c>
      <c r="F12" s="17" t="s">
        <v>138</v>
      </c>
      <c r="G12" s="6">
        <v>91</v>
      </c>
      <c r="H12" s="6">
        <v>95</v>
      </c>
      <c r="I12" s="8"/>
      <c r="J12" s="40" t="s">
        <v>177</v>
      </c>
    </row>
    <row r="13" spans="1:10" ht="12.75">
      <c r="A13" s="39">
        <v>9</v>
      </c>
      <c r="B13" s="10" t="s">
        <v>207</v>
      </c>
      <c r="C13" s="10" t="s">
        <v>133</v>
      </c>
      <c r="D13" s="17">
        <v>46</v>
      </c>
      <c r="E13" s="10" t="s">
        <v>51</v>
      </c>
      <c r="F13" s="17" t="s">
        <v>138</v>
      </c>
      <c r="G13" s="6">
        <v>91</v>
      </c>
      <c r="H13" s="6">
        <v>94</v>
      </c>
      <c r="I13" s="8"/>
      <c r="J13" s="40" t="s">
        <v>177</v>
      </c>
    </row>
    <row r="14" spans="1:10" ht="12.75">
      <c r="A14" s="39">
        <v>10</v>
      </c>
      <c r="B14" s="10" t="s">
        <v>9</v>
      </c>
      <c r="C14" s="10" t="s">
        <v>32</v>
      </c>
      <c r="D14" s="17">
        <v>64</v>
      </c>
      <c r="E14" s="10" t="s">
        <v>51</v>
      </c>
      <c r="F14" s="17">
        <v>90</v>
      </c>
      <c r="G14" s="6">
        <v>91</v>
      </c>
      <c r="H14" s="6">
        <v>93</v>
      </c>
      <c r="I14" s="8"/>
      <c r="J14" s="40" t="s">
        <v>177</v>
      </c>
    </row>
    <row r="15" spans="1:10" ht="12.75">
      <c r="A15" s="39">
        <v>11</v>
      </c>
      <c r="B15" s="7" t="s">
        <v>9</v>
      </c>
      <c r="C15" s="7" t="s">
        <v>69</v>
      </c>
      <c r="D15" s="17">
        <v>95</v>
      </c>
      <c r="E15" s="10" t="s">
        <v>51</v>
      </c>
      <c r="F15" s="17">
        <v>90</v>
      </c>
      <c r="G15" s="17">
        <v>91</v>
      </c>
      <c r="H15" s="17">
        <v>84</v>
      </c>
      <c r="I15" s="8"/>
      <c r="J15" s="40" t="s">
        <v>177</v>
      </c>
    </row>
    <row r="16" spans="1:10" ht="12.75">
      <c r="A16" s="39">
        <v>12</v>
      </c>
      <c r="B16" s="10" t="s">
        <v>7</v>
      </c>
      <c r="C16" s="10" t="s">
        <v>30</v>
      </c>
      <c r="D16" s="17">
        <v>82</v>
      </c>
      <c r="E16" s="10" t="s">
        <v>51</v>
      </c>
      <c r="F16" s="17" t="s">
        <v>138</v>
      </c>
      <c r="G16" s="6">
        <v>90</v>
      </c>
      <c r="H16" s="6">
        <v>92</v>
      </c>
      <c r="I16" s="8"/>
      <c r="J16" s="40" t="s">
        <v>177</v>
      </c>
    </row>
    <row r="17" spans="1:10" ht="12.75">
      <c r="A17" s="39">
        <v>13</v>
      </c>
      <c r="B17" s="10" t="s">
        <v>4</v>
      </c>
      <c r="C17" s="10" t="s">
        <v>97</v>
      </c>
      <c r="D17" s="17">
        <v>66</v>
      </c>
      <c r="E17" s="10" t="s">
        <v>51</v>
      </c>
      <c r="F17" s="17" t="s">
        <v>138</v>
      </c>
      <c r="G17" s="6">
        <v>89</v>
      </c>
      <c r="H17" s="6">
        <v>96</v>
      </c>
      <c r="I17" s="8"/>
      <c r="J17" s="40" t="s">
        <v>177</v>
      </c>
    </row>
    <row r="18" spans="1:10" ht="12.75">
      <c r="A18" s="39">
        <v>14</v>
      </c>
      <c r="B18" s="10" t="s">
        <v>131</v>
      </c>
      <c r="C18" s="10" t="s">
        <v>136</v>
      </c>
      <c r="D18" s="17">
        <v>42</v>
      </c>
      <c r="E18" s="10" t="s">
        <v>51</v>
      </c>
      <c r="F18" s="17">
        <v>90</v>
      </c>
      <c r="G18" s="6">
        <v>89</v>
      </c>
      <c r="H18" s="6">
        <v>89</v>
      </c>
      <c r="I18" s="8"/>
      <c r="J18" s="40" t="s">
        <v>177</v>
      </c>
    </row>
    <row r="19" spans="1:10" ht="12.75">
      <c r="A19" s="39">
        <v>15</v>
      </c>
      <c r="B19" s="10" t="s">
        <v>121</v>
      </c>
      <c r="C19" s="10" t="s">
        <v>125</v>
      </c>
      <c r="D19" s="17">
        <v>89</v>
      </c>
      <c r="E19" s="10" t="s">
        <v>51</v>
      </c>
      <c r="F19" s="17" t="s">
        <v>278</v>
      </c>
      <c r="G19" s="6">
        <v>88</v>
      </c>
      <c r="H19" s="6">
        <v>93</v>
      </c>
      <c r="I19" s="8"/>
      <c r="J19" s="40" t="s">
        <v>177</v>
      </c>
    </row>
    <row r="20" spans="1:10" ht="12.75">
      <c r="A20" s="39">
        <v>16</v>
      </c>
      <c r="B20" s="10" t="s">
        <v>294</v>
      </c>
      <c r="C20" s="10" t="s">
        <v>295</v>
      </c>
      <c r="D20" s="17">
        <v>66</v>
      </c>
      <c r="E20" s="10" t="s">
        <v>51</v>
      </c>
      <c r="F20" s="17" t="s">
        <v>278</v>
      </c>
      <c r="G20" s="6">
        <v>88</v>
      </c>
      <c r="H20" s="6">
        <v>91</v>
      </c>
      <c r="I20" s="8"/>
      <c r="J20" s="40" t="s">
        <v>177</v>
      </c>
    </row>
    <row r="21" spans="1:10" ht="12.75">
      <c r="A21" s="39">
        <v>17</v>
      </c>
      <c r="B21" s="10" t="s">
        <v>122</v>
      </c>
      <c r="C21" s="10" t="s">
        <v>93</v>
      </c>
      <c r="D21" s="17">
        <v>32</v>
      </c>
      <c r="E21" s="10" t="s">
        <v>51</v>
      </c>
      <c r="F21" s="17" t="s">
        <v>278</v>
      </c>
      <c r="G21" s="6">
        <v>88</v>
      </c>
      <c r="H21" s="6">
        <v>91</v>
      </c>
      <c r="I21" s="8"/>
      <c r="J21" s="40" t="s">
        <v>177</v>
      </c>
    </row>
    <row r="22" spans="1:10" ht="12.75">
      <c r="A22" s="39">
        <v>18</v>
      </c>
      <c r="B22" s="10" t="s">
        <v>79</v>
      </c>
      <c r="C22" s="10" t="s">
        <v>92</v>
      </c>
      <c r="D22" s="17">
        <v>84</v>
      </c>
      <c r="E22" s="10" t="s">
        <v>51</v>
      </c>
      <c r="F22" s="17" t="s">
        <v>138</v>
      </c>
      <c r="G22" s="6">
        <v>88</v>
      </c>
      <c r="H22" s="6">
        <v>86</v>
      </c>
      <c r="I22" s="8"/>
      <c r="J22" s="40" t="s">
        <v>177</v>
      </c>
    </row>
    <row r="23" spans="1:10" ht="12.75">
      <c r="A23" s="39">
        <v>19</v>
      </c>
      <c r="B23" s="10" t="s">
        <v>132</v>
      </c>
      <c r="C23" s="10" t="s">
        <v>325</v>
      </c>
      <c r="D23" s="17">
        <v>95</v>
      </c>
      <c r="E23" s="10" t="s">
        <v>51</v>
      </c>
      <c r="F23" s="17" t="s">
        <v>138</v>
      </c>
      <c r="G23" s="6">
        <v>86</v>
      </c>
      <c r="H23" s="6">
        <v>99</v>
      </c>
      <c r="I23" s="8"/>
      <c r="J23" s="40" t="s">
        <v>177</v>
      </c>
    </row>
    <row r="24" spans="1:10" ht="12.75">
      <c r="A24" s="39">
        <v>20</v>
      </c>
      <c r="B24" s="10" t="s">
        <v>238</v>
      </c>
      <c r="C24" s="10" t="s">
        <v>239</v>
      </c>
      <c r="D24" s="17">
        <v>54</v>
      </c>
      <c r="E24" s="10" t="s">
        <v>51</v>
      </c>
      <c r="F24" s="17">
        <v>90</v>
      </c>
      <c r="G24" s="6">
        <v>86</v>
      </c>
      <c r="H24" s="6">
        <v>93</v>
      </c>
      <c r="I24" s="8"/>
      <c r="J24" s="40" t="s">
        <v>177</v>
      </c>
    </row>
    <row r="25" spans="1:10" ht="12.75">
      <c r="A25" s="39">
        <v>21</v>
      </c>
      <c r="B25" s="10" t="s">
        <v>60</v>
      </c>
      <c r="C25" s="10" t="s">
        <v>26</v>
      </c>
      <c r="D25" s="17">
        <v>52</v>
      </c>
      <c r="E25" s="10" t="s">
        <v>51</v>
      </c>
      <c r="F25" s="17" t="s">
        <v>278</v>
      </c>
      <c r="G25" s="6">
        <v>85</v>
      </c>
      <c r="H25" s="6">
        <v>99</v>
      </c>
      <c r="I25" s="8"/>
      <c r="J25" s="40" t="s">
        <v>177</v>
      </c>
    </row>
    <row r="26" spans="1:10" ht="12.75">
      <c r="A26" s="39">
        <v>22</v>
      </c>
      <c r="B26" s="10" t="s">
        <v>120</v>
      </c>
      <c r="C26" s="10" t="s">
        <v>39</v>
      </c>
      <c r="D26" s="17">
        <v>43</v>
      </c>
      <c r="E26" s="10" t="s">
        <v>51</v>
      </c>
      <c r="F26" s="17" t="s">
        <v>278</v>
      </c>
      <c r="G26" s="6">
        <v>85</v>
      </c>
      <c r="H26" s="6">
        <v>95</v>
      </c>
      <c r="I26" s="8"/>
      <c r="J26" s="40" t="s">
        <v>177</v>
      </c>
    </row>
    <row r="27" spans="1:10" ht="12.75">
      <c r="A27" s="39">
        <v>23</v>
      </c>
      <c r="B27" s="10" t="s">
        <v>208</v>
      </c>
      <c r="C27" s="10" t="s">
        <v>64</v>
      </c>
      <c r="D27" s="17">
        <v>69</v>
      </c>
      <c r="E27" s="10" t="s">
        <v>51</v>
      </c>
      <c r="F27" s="17">
        <v>90</v>
      </c>
      <c r="G27" s="6">
        <v>85</v>
      </c>
      <c r="H27" s="6">
        <v>95</v>
      </c>
      <c r="I27" s="8"/>
      <c r="J27" s="40" t="s">
        <v>177</v>
      </c>
    </row>
    <row r="28" spans="1:10" ht="12.75">
      <c r="A28" s="39">
        <v>24</v>
      </c>
      <c r="B28" s="10" t="s">
        <v>108</v>
      </c>
      <c r="C28" s="10" t="s">
        <v>117</v>
      </c>
      <c r="D28" s="17">
        <v>48</v>
      </c>
      <c r="E28" s="10" t="s">
        <v>51</v>
      </c>
      <c r="F28" s="17" t="s">
        <v>278</v>
      </c>
      <c r="G28" s="6">
        <v>84</v>
      </c>
      <c r="H28" s="6">
        <v>90</v>
      </c>
      <c r="I28" s="8"/>
      <c r="J28" s="40" t="s">
        <v>177</v>
      </c>
    </row>
    <row r="29" spans="1:10" ht="12.75">
      <c r="A29" s="39">
        <v>25</v>
      </c>
      <c r="B29" s="10" t="s">
        <v>80</v>
      </c>
      <c r="C29" s="10" t="s">
        <v>27</v>
      </c>
      <c r="D29" s="17">
        <v>58</v>
      </c>
      <c r="E29" s="10" t="s">
        <v>51</v>
      </c>
      <c r="F29" s="17" t="s">
        <v>278</v>
      </c>
      <c r="G29" s="17">
        <v>84</v>
      </c>
      <c r="H29" s="17">
        <v>87</v>
      </c>
      <c r="I29" s="19"/>
      <c r="J29" s="40" t="s">
        <v>177</v>
      </c>
    </row>
    <row r="30" spans="1:10" ht="12.75">
      <c r="A30" s="39">
        <v>26</v>
      </c>
      <c r="B30" s="10" t="s">
        <v>326</v>
      </c>
      <c r="C30" s="10" t="s">
        <v>101</v>
      </c>
      <c r="D30" s="17">
        <v>98</v>
      </c>
      <c r="E30" s="10" t="s">
        <v>51</v>
      </c>
      <c r="F30" s="17">
        <v>90</v>
      </c>
      <c r="G30" s="6">
        <v>83</v>
      </c>
      <c r="H30" s="6">
        <v>98</v>
      </c>
      <c r="I30" s="8"/>
      <c r="J30" s="40" t="s">
        <v>177</v>
      </c>
    </row>
    <row r="31" spans="1:10" ht="12.75">
      <c r="A31" s="39">
        <v>27</v>
      </c>
      <c r="B31" s="10" t="s">
        <v>4</v>
      </c>
      <c r="C31" s="10" t="s">
        <v>28</v>
      </c>
      <c r="D31" s="17">
        <v>62</v>
      </c>
      <c r="E31" s="10" t="s">
        <v>51</v>
      </c>
      <c r="F31" s="17" t="s">
        <v>278</v>
      </c>
      <c r="G31" s="6">
        <v>83</v>
      </c>
      <c r="H31" s="6">
        <v>97</v>
      </c>
      <c r="I31" s="8"/>
      <c r="J31" s="40" t="s">
        <v>177</v>
      </c>
    </row>
    <row r="32" spans="1:10" ht="12.75">
      <c r="A32" s="39">
        <v>28</v>
      </c>
      <c r="B32" s="10" t="s">
        <v>225</v>
      </c>
      <c r="C32" s="10" t="s">
        <v>69</v>
      </c>
      <c r="D32" s="17">
        <v>95</v>
      </c>
      <c r="E32" s="10" t="s">
        <v>51</v>
      </c>
      <c r="F32" s="17">
        <v>90</v>
      </c>
      <c r="G32" s="6">
        <v>83</v>
      </c>
      <c r="H32" s="6">
        <v>93</v>
      </c>
      <c r="I32" s="8"/>
      <c r="J32" s="40" t="s">
        <v>177</v>
      </c>
    </row>
    <row r="33" spans="1:10" ht="12.75">
      <c r="A33" s="53">
        <v>29</v>
      </c>
      <c r="B33" s="10" t="s">
        <v>13</v>
      </c>
      <c r="C33" s="10" t="s">
        <v>37</v>
      </c>
      <c r="D33" s="17">
        <v>49</v>
      </c>
      <c r="E33" s="10" t="s">
        <v>51</v>
      </c>
      <c r="F33" s="17" t="s">
        <v>278</v>
      </c>
      <c r="G33" s="6">
        <v>82</v>
      </c>
      <c r="H33" s="6">
        <v>76</v>
      </c>
      <c r="I33" s="8"/>
      <c r="J33" s="40" t="s">
        <v>177</v>
      </c>
    </row>
    <row r="34" spans="1:10" ht="12.75">
      <c r="A34" s="53">
        <v>30</v>
      </c>
      <c r="B34" s="10" t="s">
        <v>195</v>
      </c>
      <c r="C34" s="10" t="s">
        <v>97</v>
      </c>
      <c r="D34" s="17">
        <v>94</v>
      </c>
      <c r="E34" s="10" t="s">
        <v>51</v>
      </c>
      <c r="F34" s="17">
        <v>90</v>
      </c>
      <c r="G34" s="17">
        <v>80</v>
      </c>
      <c r="H34" s="17">
        <v>88</v>
      </c>
      <c r="I34" s="19"/>
      <c r="J34" s="40" t="s">
        <v>177</v>
      </c>
    </row>
    <row r="35" spans="1:10" ht="12.75">
      <c r="A35" s="39">
        <v>31</v>
      </c>
      <c r="B35" s="10" t="s">
        <v>80</v>
      </c>
      <c r="C35" s="10" t="s">
        <v>96</v>
      </c>
      <c r="D35" s="17">
        <v>88</v>
      </c>
      <c r="E35" s="10" t="s">
        <v>51</v>
      </c>
      <c r="F35" s="17" t="s">
        <v>278</v>
      </c>
      <c r="G35" s="17">
        <v>80</v>
      </c>
      <c r="H35" s="17">
        <v>82</v>
      </c>
      <c r="I35" s="8"/>
      <c r="J35" s="40" t="s">
        <v>177</v>
      </c>
    </row>
    <row r="36" spans="1:10" ht="12.75">
      <c r="A36" s="39">
        <v>32</v>
      </c>
      <c r="B36" s="10" t="s">
        <v>327</v>
      </c>
      <c r="C36" s="10" t="s">
        <v>34</v>
      </c>
      <c r="D36" s="17">
        <v>98</v>
      </c>
      <c r="E36" s="10" t="s">
        <v>51</v>
      </c>
      <c r="F36" s="17">
        <v>90</v>
      </c>
      <c r="G36" s="6">
        <v>79</v>
      </c>
      <c r="H36" s="6">
        <v>100</v>
      </c>
      <c r="I36" s="8"/>
      <c r="J36" s="40" t="s">
        <v>177</v>
      </c>
    </row>
    <row r="37" spans="1:10" ht="12.75">
      <c r="A37" s="39">
        <v>33</v>
      </c>
      <c r="B37" s="10" t="s">
        <v>328</v>
      </c>
      <c r="C37" s="10" t="s">
        <v>239</v>
      </c>
      <c r="D37" s="17">
        <v>69</v>
      </c>
      <c r="E37" s="10" t="s">
        <v>51</v>
      </c>
      <c r="F37" s="17">
        <v>90</v>
      </c>
      <c r="G37" s="6">
        <v>79</v>
      </c>
      <c r="H37" s="6">
        <v>82</v>
      </c>
      <c r="I37" s="8"/>
      <c r="J37" s="40" t="s">
        <v>177</v>
      </c>
    </row>
    <row r="38" spans="1:10" ht="12.75">
      <c r="A38" s="39">
        <v>34</v>
      </c>
      <c r="B38" s="7" t="s">
        <v>121</v>
      </c>
      <c r="C38" s="7" t="s">
        <v>196</v>
      </c>
      <c r="D38" s="17">
        <v>56</v>
      </c>
      <c r="E38" s="10" t="s">
        <v>51</v>
      </c>
      <c r="F38" s="17" t="s">
        <v>278</v>
      </c>
      <c r="G38" s="6">
        <v>76</v>
      </c>
      <c r="H38" s="6">
        <v>94</v>
      </c>
      <c r="I38" s="8"/>
      <c r="J38" s="40" t="s">
        <v>177</v>
      </c>
    </row>
    <row r="39" spans="1:10" ht="12.75">
      <c r="A39" s="39">
        <v>35</v>
      </c>
      <c r="B39" s="10" t="s">
        <v>226</v>
      </c>
      <c r="C39" s="10" t="s">
        <v>329</v>
      </c>
      <c r="D39" s="17">
        <v>93</v>
      </c>
      <c r="E39" s="10" t="s">
        <v>51</v>
      </c>
      <c r="F39" s="17">
        <v>90</v>
      </c>
      <c r="G39" s="6">
        <v>74</v>
      </c>
      <c r="H39" s="6">
        <v>93</v>
      </c>
      <c r="I39" s="8"/>
      <c r="J39" s="40" t="s">
        <v>177</v>
      </c>
    </row>
    <row r="40" spans="1:10" ht="12.75">
      <c r="A40" s="39">
        <v>36</v>
      </c>
      <c r="B40" s="10" t="s">
        <v>330</v>
      </c>
      <c r="C40" s="10" t="s">
        <v>113</v>
      </c>
      <c r="D40" s="17">
        <v>31</v>
      </c>
      <c r="E40" s="10" t="s">
        <v>51</v>
      </c>
      <c r="F40" s="17" t="s">
        <v>56</v>
      </c>
      <c r="G40" s="6">
        <v>71</v>
      </c>
      <c r="H40" s="6">
        <v>69</v>
      </c>
      <c r="I40" s="8"/>
      <c r="J40" s="40" t="s">
        <v>177</v>
      </c>
    </row>
    <row r="41" spans="1:10" ht="12.75">
      <c r="A41" s="39">
        <v>37</v>
      </c>
      <c r="B41" s="10" t="s">
        <v>83</v>
      </c>
      <c r="C41" s="10" t="s">
        <v>74</v>
      </c>
      <c r="D41" s="17">
        <v>50</v>
      </c>
      <c r="E41" s="10" t="s">
        <v>51</v>
      </c>
      <c r="F41" s="17">
        <v>90</v>
      </c>
      <c r="G41" s="6">
        <v>70</v>
      </c>
      <c r="H41" s="6">
        <v>78</v>
      </c>
      <c r="I41" s="8"/>
      <c r="J41" s="40" t="s">
        <v>177</v>
      </c>
    </row>
    <row r="42" spans="1:10" ht="12.75">
      <c r="A42" s="39">
        <v>38</v>
      </c>
      <c r="B42" s="10" t="s">
        <v>244</v>
      </c>
      <c r="C42" s="10" t="s">
        <v>174</v>
      </c>
      <c r="D42" s="17">
        <v>93</v>
      </c>
      <c r="E42" s="10" t="s">
        <v>51</v>
      </c>
      <c r="F42" s="17">
        <v>90</v>
      </c>
      <c r="G42" s="6">
        <v>62</v>
      </c>
      <c r="H42" s="6">
        <v>90</v>
      </c>
      <c r="I42" s="8"/>
      <c r="J42" s="40" t="s">
        <v>177</v>
      </c>
    </row>
    <row r="43" spans="1:10" ht="12.75">
      <c r="A43" s="39">
        <v>39</v>
      </c>
      <c r="B43" s="10" t="s">
        <v>331</v>
      </c>
      <c r="C43" s="10" t="s">
        <v>332</v>
      </c>
      <c r="D43" s="17">
        <v>49</v>
      </c>
      <c r="E43" s="10" t="s">
        <v>51</v>
      </c>
      <c r="F43" s="17" t="s">
        <v>269</v>
      </c>
      <c r="G43" s="6">
        <v>58</v>
      </c>
      <c r="H43" s="6">
        <v>68</v>
      </c>
      <c r="I43" s="8"/>
      <c r="J43" s="40" t="s">
        <v>177</v>
      </c>
    </row>
    <row r="44" spans="1:10" ht="12.75">
      <c r="A44" s="39">
        <v>40</v>
      </c>
      <c r="B44" s="10" t="s">
        <v>333</v>
      </c>
      <c r="C44" s="10" t="s">
        <v>334</v>
      </c>
      <c r="D44" s="17">
        <v>57</v>
      </c>
      <c r="E44" s="10" t="s">
        <v>51</v>
      </c>
      <c r="F44" s="17" t="s">
        <v>269</v>
      </c>
      <c r="G44" s="6">
        <v>53</v>
      </c>
      <c r="H44" s="6">
        <v>56</v>
      </c>
      <c r="I44" s="8"/>
      <c r="J44" s="40" t="s">
        <v>177</v>
      </c>
    </row>
    <row r="45" spans="1:10" ht="12.75">
      <c r="A45" s="39">
        <v>41</v>
      </c>
      <c r="B45" s="10" t="s">
        <v>335</v>
      </c>
      <c r="C45" s="10" t="s">
        <v>336</v>
      </c>
      <c r="D45" s="17">
        <v>57</v>
      </c>
      <c r="E45" s="10" t="s">
        <v>51</v>
      </c>
      <c r="F45" s="17">
        <v>90</v>
      </c>
      <c r="G45" s="6">
        <v>51</v>
      </c>
      <c r="H45" s="6">
        <v>77</v>
      </c>
      <c r="I45" s="8"/>
      <c r="J45" s="40" t="s">
        <v>177</v>
      </c>
    </row>
    <row r="46" spans="1:10" ht="12.75">
      <c r="A46" s="39">
        <v>42</v>
      </c>
      <c r="B46" s="10" t="s">
        <v>337</v>
      </c>
      <c r="C46" s="10" t="s">
        <v>24</v>
      </c>
      <c r="D46" s="17">
        <v>44</v>
      </c>
      <c r="E46" s="10" t="s">
        <v>51</v>
      </c>
      <c r="F46" s="17" t="s">
        <v>269</v>
      </c>
      <c r="G46" s="6">
        <v>47</v>
      </c>
      <c r="H46" s="6">
        <v>68</v>
      </c>
      <c r="I46" s="8"/>
      <c r="J46" s="40" t="s">
        <v>177</v>
      </c>
    </row>
    <row r="47" spans="1:10" ht="13.5" thickBot="1">
      <c r="A47" s="34">
        <v>43</v>
      </c>
      <c r="B47" s="35" t="s">
        <v>338</v>
      </c>
      <c r="C47" s="35" t="s">
        <v>339</v>
      </c>
      <c r="D47" s="37">
        <v>92</v>
      </c>
      <c r="E47" s="35" t="s">
        <v>51</v>
      </c>
      <c r="F47" s="37">
        <v>90</v>
      </c>
      <c r="G47" s="52">
        <v>46</v>
      </c>
      <c r="H47" s="52">
        <v>44</v>
      </c>
      <c r="I47" s="51"/>
      <c r="J47" s="38" t="s">
        <v>177</v>
      </c>
    </row>
    <row r="48" spans="1:10" ht="12.75">
      <c r="A48" s="4"/>
      <c r="B48" s="3"/>
      <c r="C48" s="3"/>
      <c r="D48" s="4"/>
      <c r="E48" s="3"/>
      <c r="F48" s="4"/>
      <c r="G48" s="2"/>
      <c r="H48" s="2"/>
      <c r="I48" s="5"/>
      <c r="J48" s="4"/>
    </row>
    <row r="49" spans="1:10" ht="12.75">
      <c r="A49" s="4"/>
      <c r="B49" s="3"/>
      <c r="C49" s="3"/>
      <c r="D49" s="4"/>
      <c r="E49" s="3"/>
      <c r="F49" s="4"/>
      <c r="G49" s="2"/>
      <c r="H49" s="2"/>
      <c r="I49" s="5"/>
      <c r="J49" s="4"/>
    </row>
    <row r="51" spans="1:7" ht="12.75">
      <c r="A51" t="s">
        <v>178</v>
      </c>
      <c r="C51">
        <v>1</v>
      </c>
      <c r="E51" t="s">
        <v>254</v>
      </c>
      <c r="G51" s="24">
        <v>12</v>
      </c>
    </row>
    <row r="52" spans="1:7" ht="12.75">
      <c r="A52" t="s">
        <v>255</v>
      </c>
      <c r="D52" s="24">
        <f>COUNTIF(D5:D48,"&lt;90")</f>
        <v>33</v>
      </c>
      <c r="E52" t="s">
        <v>256</v>
      </c>
      <c r="F52">
        <f>ROUNDDOWN(D52/2,0)</f>
        <v>16</v>
      </c>
      <c r="G52" s="72" t="s">
        <v>179</v>
      </c>
    </row>
    <row r="53" ht="12.75">
      <c r="D53" s="4"/>
    </row>
    <row r="54" spans="1:5" ht="12.75">
      <c r="A54" s="22" t="s">
        <v>257</v>
      </c>
      <c r="B54" s="22"/>
      <c r="C54" s="22"/>
      <c r="D54" s="75"/>
      <c r="E54" s="22">
        <f>IF(G51&lt;F52,F52,G51)</f>
        <v>16</v>
      </c>
    </row>
    <row r="55" spans="1:5" ht="12.75">
      <c r="A55" t="s">
        <v>181</v>
      </c>
      <c r="D55" s="4"/>
      <c r="E55">
        <f>SUM(G5:G20)</f>
        <v>1473</v>
      </c>
    </row>
    <row r="56" spans="1:5" ht="12.75">
      <c r="A56" t="s">
        <v>182</v>
      </c>
      <c r="D56" s="4"/>
      <c r="E56" s="14">
        <f>SUM(G21:G48)</f>
        <v>2028</v>
      </c>
    </row>
    <row r="57" spans="1:5" ht="12.75">
      <c r="A57" t="s">
        <v>183</v>
      </c>
      <c r="E57" s="14">
        <f>SUM(E56*2%)</f>
        <v>40.56</v>
      </c>
    </row>
    <row r="58" spans="1:5" ht="12.75">
      <c r="A58" t="s">
        <v>184</v>
      </c>
      <c r="E58" s="14">
        <f>SUM(E57+E55)</f>
        <v>1513.56</v>
      </c>
    </row>
    <row r="59" spans="1:10" s="22" customFormat="1" ht="13.5" thickBot="1">
      <c r="A59" s="67" t="s">
        <v>185</v>
      </c>
      <c r="B59" s="67"/>
      <c r="C59" s="67"/>
      <c r="D59" s="74"/>
      <c r="E59" s="71">
        <f>ROUNDDOWN(E58/E54,3)</f>
        <v>94.597</v>
      </c>
      <c r="G59" s="73"/>
      <c r="H59" s="73"/>
      <c r="J59" s="73"/>
    </row>
    <row r="60" ht="13.5" thickTop="1"/>
    <row r="62" spans="1:3" ht="12.75">
      <c r="A62" t="s">
        <v>262</v>
      </c>
      <c r="B62" s="3"/>
      <c r="C62" s="4">
        <f>COUNTIF(F:F,"Fg")</f>
        <v>0</v>
      </c>
    </row>
    <row r="63" spans="1:3" ht="12.75">
      <c r="A63" t="s">
        <v>223</v>
      </c>
      <c r="C63" s="24">
        <f>COUNTIF(F:F,"Kar.")</f>
        <v>2</v>
      </c>
    </row>
    <row r="64" spans="1:5" ht="12.75">
      <c r="A64" s="3" t="s">
        <v>298</v>
      </c>
      <c r="B64" s="3"/>
      <c r="C64" s="4">
        <f>COUNTIF(F:F,"S")</f>
        <v>10</v>
      </c>
      <c r="D64" s="4"/>
      <c r="E64" s="3"/>
    </row>
    <row r="65" spans="1:5" ht="12.75">
      <c r="A65" t="s">
        <v>273</v>
      </c>
      <c r="C65" s="24">
        <f>COUNTIF(F:F,"57 02")</f>
        <v>3</v>
      </c>
      <c r="D65" s="4"/>
      <c r="E65" s="3"/>
    </row>
    <row r="66" spans="1:5" ht="12.75">
      <c r="A66" s="3" t="s">
        <v>274</v>
      </c>
      <c r="B66" s="3"/>
      <c r="C66" s="4">
        <f>COUNTIF(F:F,"57 03")</f>
        <v>11</v>
      </c>
      <c r="D66" s="4"/>
      <c r="E66" s="3"/>
    </row>
    <row r="67" spans="1:5" ht="12.75">
      <c r="A67" s="3" t="s">
        <v>224</v>
      </c>
      <c r="B67" s="3"/>
      <c r="C67" s="4">
        <f>COUNTIF(F:F,"90")</f>
        <v>17</v>
      </c>
      <c r="D67" s="4"/>
      <c r="E67" s="3"/>
    </row>
    <row r="68" spans="1:5" ht="13.5" thickBot="1">
      <c r="A68" s="3"/>
      <c r="B68" s="75" t="s">
        <v>180</v>
      </c>
      <c r="C68" s="74">
        <f>SUM(C62:C67)</f>
        <v>43</v>
      </c>
      <c r="D68" s="4"/>
      <c r="E68" s="3"/>
    </row>
    <row r="69" spans="1:5" ht="13.5" thickTop="1">
      <c r="A69" s="3"/>
      <c r="B69" s="3"/>
      <c r="C69" s="3"/>
      <c r="D69" s="4"/>
      <c r="E69" s="3"/>
    </row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B3" sqref="B3"/>
    </sheetView>
  </sheetViews>
  <sheetFormatPr defaultColWidth="11.421875" defaultRowHeight="12.75"/>
  <cols>
    <col min="1" max="1" width="5.8515625" style="0" customWidth="1"/>
    <col min="2" max="2" width="18.7109375" style="0" customWidth="1"/>
    <col min="3" max="3" width="9.28125" style="0" bestFit="1" customWidth="1"/>
    <col min="4" max="4" width="4.57421875" style="24" customWidth="1"/>
    <col min="5" max="5" width="17.00390625" style="0" customWidth="1"/>
    <col min="6" max="6" width="7.7109375" style="24" bestFit="1" customWidth="1"/>
    <col min="7" max="7" width="4.8515625" style="0" bestFit="1" customWidth="1"/>
    <col min="8" max="8" width="4.8515625" style="0" customWidth="1"/>
    <col min="9" max="9" width="4.57421875" style="0" hidden="1" customWidth="1"/>
    <col min="10" max="10" width="4.28125" style="24" bestFit="1" customWidth="1"/>
  </cols>
  <sheetData>
    <row r="2" ht="26.25">
      <c r="A2" s="13" t="str">
        <f>'SV Sennwald'!A2</f>
        <v>Rangliste Verbandsschiessen 2010</v>
      </c>
    </row>
    <row r="4" ht="13.5" thickBot="1"/>
    <row r="5" spans="1:10" ht="13.5" thickBot="1">
      <c r="A5" s="95" t="s">
        <v>139</v>
      </c>
      <c r="B5" s="96" t="s">
        <v>0</v>
      </c>
      <c r="C5" s="96" t="s">
        <v>22</v>
      </c>
      <c r="D5" s="97" t="s">
        <v>46</v>
      </c>
      <c r="E5" s="97" t="s">
        <v>47</v>
      </c>
      <c r="F5" s="97" t="s">
        <v>55</v>
      </c>
      <c r="G5" s="97" t="s">
        <v>57</v>
      </c>
      <c r="H5" s="97" t="s">
        <v>253</v>
      </c>
      <c r="I5" s="97" t="s">
        <v>140</v>
      </c>
      <c r="J5" s="98" t="s">
        <v>141</v>
      </c>
    </row>
    <row r="6" spans="1:10" ht="12.75">
      <c r="A6" s="29">
        <v>1</v>
      </c>
      <c r="B6" s="30" t="s">
        <v>244</v>
      </c>
      <c r="C6" s="30" t="s">
        <v>34</v>
      </c>
      <c r="D6" s="32">
        <v>86</v>
      </c>
      <c r="E6" s="32" t="s">
        <v>53</v>
      </c>
      <c r="F6" s="32">
        <v>90</v>
      </c>
      <c r="G6" s="77">
        <v>97</v>
      </c>
      <c r="H6" s="77">
        <v>97</v>
      </c>
      <c r="I6" s="78"/>
      <c r="J6" s="33" t="s">
        <v>177</v>
      </c>
    </row>
    <row r="7" spans="1:10" ht="12.75">
      <c r="A7" s="39">
        <v>2</v>
      </c>
      <c r="B7" s="10" t="s">
        <v>5</v>
      </c>
      <c r="C7" s="10" t="s">
        <v>135</v>
      </c>
      <c r="D7" s="17">
        <v>92</v>
      </c>
      <c r="E7" s="17" t="s">
        <v>53</v>
      </c>
      <c r="F7" s="17">
        <v>90</v>
      </c>
      <c r="G7" s="17">
        <v>91</v>
      </c>
      <c r="H7" s="17">
        <v>99</v>
      </c>
      <c r="I7" s="8"/>
      <c r="J7" s="40" t="s">
        <v>177</v>
      </c>
    </row>
    <row r="8" spans="1:10" ht="12.75">
      <c r="A8" s="39">
        <v>3</v>
      </c>
      <c r="B8" s="10" t="s">
        <v>14</v>
      </c>
      <c r="C8" s="10" t="s">
        <v>69</v>
      </c>
      <c r="D8" s="17">
        <v>92</v>
      </c>
      <c r="E8" s="17" t="s">
        <v>53</v>
      </c>
      <c r="F8" s="17">
        <v>90</v>
      </c>
      <c r="G8" s="6">
        <v>90</v>
      </c>
      <c r="H8" s="6">
        <v>92</v>
      </c>
      <c r="I8" s="8"/>
      <c r="J8" s="40" t="s">
        <v>177</v>
      </c>
    </row>
    <row r="9" spans="1:10" ht="12.75">
      <c r="A9" s="39">
        <v>4</v>
      </c>
      <c r="B9" s="10" t="s">
        <v>109</v>
      </c>
      <c r="C9" s="10" t="s">
        <v>118</v>
      </c>
      <c r="D9" s="17">
        <v>40</v>
      </c>
      <c r="E9" s="17" t="s">
        <v>53</v>
      </c>
      <c r="F9" s="17">
        <v>90</v>
      </c>
      <c r="G9" s="17">
        <v>90</v>
      </c>
      <c r="H9" s="17">
        <v>97</v>
      </c>
      <c r="I9" s="8"/>
      <c r="J9" s="40" t="s">
        <v>177</v>
      </c>
    </row>
    <row r="10" spans="1:10" ht="12.75">
      <c r="A10" s="39">
        <v>5</v>
      </c>
      <c r="B10" s="10" t="s">
        <v>5</v>
      </c>
      <c r="C10" s="10" t="s">
        <v>72</v>
      </c>
      <c r="D10" s="17">
        <v>54</v>
      </c>
      <c r="E10" s="17" t="s">
        <v>53</v>
      </c>
      <c r="F10" s="17">
        <v>90</v>
      </c>
      <c r="G10" s="6">
        <v>90</v>
      </c>
      <c r="H10" s="6">
        <v>94</v>
      </c>
      <c r="I10" s="8"/>
      <c r="J10" s="40" t="s">
        <v>177</v>
      </c>
    </row>
    <row r="11" spans="1:10" ht="12.75">
      <c r="A11" s="39">
        <v>6</v>
      </c>
      <c r="B11" s="10" t="s">
        <v>20</v>
      </c>
      <c r="C11" s="10" t="s">
        <v>44</v>
      </c>
      <c r="D11" s="17">
        <v>57</v>
      </c>
      <c r="E11" s="17" t="s">
        <v>53</v>
      </c>
      <c r="F11" s="17">
        <v>90</v>
      </c>
      <c r="G11" s="6">
        <v>90</v>
      </c>
      <c r="H11" s="6">
        <v>90</v>
      </c>
      <c r="I11" s="8"/>
      <c r="J11" s="40" t="s">
        <v>177</v>
      </c>
    </row>
    <row r="12" spans="1:10" ht="12.75">
      <c r="A12" s="39">
        <v>7</v>
      </c>
      <c r="B12" s="10" t="s">
        <v>104</v>
      </c>
      <c r="C12" s="10" t="s">
        <v>111</v>
      </c>
      <c r="D12" s="17">
        <v>57</v>
      </c>
      <c r="E12" s="17" t="s">
        <v>53</v>
      </c>
      <c r="F12" s="17">
        <v>90</v>
      </c>
      <c r="G12" s="6">
        <v>89</v>
      </c>
      <c r="H12" s="6">
        <v>87</v>
      </c>
      <c r="I12" s="8"/>
      <c r="J12" s="40" t="s">
        <v>177</v>
      </c>
    </row>
    <row r="13" spans="1:10" ht="12.75">
      <c r="A13" s="39">
        <v>8</v>
      </c>
      <c r="B13" s="10" t="s">
        <v>16</v>
      </c>
      <c r="C13" s="10" t="s">
        <v>212</v>
      </c>
      <c r="D13" s="17">
        <v>90</v>
      </c>
      <c r="E13" s="17" t="s">
        <v>53</v>
      </c>
      <c r="F13" s="17">
        <v>90</v>
      </c>
      <c r="G13" s="6">
        <v>87</v>
      </c>
      <c r="H13" s="6">
        <v>91</v>
      </c>
      <c r="I13" s="8"/>
      <c r="J13" s="40" t="s">
        <v>177</v>
      </c>
    </row>
    <row r="14" spans="1:10" ht="12.75">
      <c r="A14" s="39">
        <v>9</v>
      </c>
      <c r="B14" s="10" t="s">
        <v>20</v>
      </c>
      <c r="C14" s="10" t="s">
        <v>97</v>
      </c>
      <c r="D14" s="17">
        <v>85</v>
      </c>
      <c r="E14" s="17" t="s">
        <v>53</v>
      </c>
      <c r="F14" s="17">
        <v>90</v>
      </c>
      <c r="G14" s="6">
        <v>87</v>
      </c>
      <c r="H14" s="6">
        <v>93</v>
      </c>
      <c r="I14" s="8"/>
      <c r="J14" s="40" t="s">
        <v>177</v>
      </c>
    </row>
    <row r="15" spans="1:10" ht="12.75">
      <c r="A15" s="39">
        <v>10</v>
      </c>
      <c r="B15" s="10" t="s">
        <v>18</v>
      </c>
      <c r="C15" s="10" t="s">
        <v>42</v>
      </c>
      <c r="D15" s="17">
        <v>52</v>
      </c>
      <c r="E15" s="17" t="s">
        <v>53</v>
      </c>
      <c r="F15" s="17">
        <v>90</v>
      </c>
      <c r="G15" s="6">
        <v>84</v>
      </c>
      <c r="H15" s="6">
        <v>88</v>
      </c>
      <c r="I15" s="8"/>
      <c r="J15" s="40" t="s">
        <v>177</v>
      </c>
    </row>
    <row r="16" spans="1:10" ht="12.75">
      <c r="A16" s="39">
        <v>11</v>
      </c>
      <c r="B16" s="10" t="s">
        <v>5</v>
      </c>
      <c r="C16" s="10" t="s">
        <v>213</v>
      </c>
      <c r="D16" s="17">
        <v>94</v>
      </c>
      <c r="E16" s="17" t="s">
        <v>53</v>
      </c>
      <c r="F16" s="17">
        <v>90</v>
      </c>
      <c r="G16" s="6">
        <v>82</v>
      </c>
      <c r="H16" s="6">
        <v>86</v>
      </c>
      <c r="I16" s="8"/>
      <c r="J16" s="40" t="s">
        <v>175</v>
      </c>
    </row>
    <row r="17" spans="1:10" ht="12.75">
      <c r="A17" s="39">
        <v>12</v>
      </c>
      <c r="B17" s="10" t="s">
        <v>169</v>
      </c>
      <c r="C17" s="10" t="s">
        <v>75</v>
      </c>
      <c r="D17" s="17">
        <v>77</v>
      </c>
      <c r="E17" s="17" t="s">
        <v>53</v>
      </c>
      <c r="F17" s="17">
        <v>90</v>
      </c>
      <c r="G17" s="17">
        <v>82</v>
      </c>
      <c r="H17" s="17">
        <v>92</v>
      </c>
      <c r="I17" s="8"/>
      <c r="J17" s="40" t="s">
        <v>177</v>
      </c>
    </row>
    <row r="18" spans="1:10" ht="12.75">
      <c r="A18" s="39">
        <v>13</v>
      </c>
      <c r="B18" s="10" t="s">
        <v>210</v>
      </c>
      <c r="C18" s="10" t="s">
        <v>211</v>
      </c>
      <c r="D18" s="17">
        <v>90</v>
      </c>
      <c r="E18" s="17" t="s">
        <v>53</v>
      </c>
      <c r="F18" s="17">
        <v>90</v>
      </c>
      <c r="G18" s="6">
        <v>81</v>
      </c>
      <c r="H18" s="6">
        <v>76</v>
      </c>
      <c r="I18" s="8"/>
      <c r="J18" s="40" t="s">
        <v>175</v>
      </c>
    </row>
    <row r="19" spans="1:10" ht="12.75">
      <c r="A19" s="39">
        <v>14</v>
      </c>
      <c r="B19" s="10" t="s">
        <v>109</v>
      </c>
      <c r="C19" s="10" t="s">
        <v>340</v>
      </c>
      <c r="D19" s="17">
        <v>40</v>
      </c>
      <c r="E19" s="17" t="s">
        <v>53</v>
      </c>
      <c r="F19" s="17">
        <v>90</v>
      </c>
      <c r="G19" s="6">
        <v>81</v>
      </c>
      <c r="H19" s="6">
        <v>89</v>
      </c>
      <c r="I19" s="8"/>
      <c r="J19" s="40" t="s">
        <v>175</v>
      </c>
    </row>
    <row r="20" spans="1:10" ht="12.75">
      <c r="A20" s="39">
        <v>15</v>
      </c>
      <c r="B20" s="10" t="s">
        <v>130</v>
      </c>
      <c r="C20" s="10" t="s">
        <v>43</v>
      </c>
      <c r="D20" s="17">
        <v>96</v>
      </c>
      <c r="E20" s="17" t="s">
        <v>53</v>
      </c>
      <c r="F20" s="17">
        <v>90</v>
      </c>
      <c r="G20" s="6">
        <v>77</v>
      </c>
      <c r="H20" s="6">
        <v>93</v>
      </c>
      <c r="I20" s="8"/>
      <c r="J20" s="40" t="s">
        <v>175</v>
      </c>
    </row>
    <row r="21" spans="1:10" ht="12.75">
      <c r="A21" s="39">
        <v>16</v>
      </c>
      <c r="B21" s="10" t="s">
        <v>102</v>
      </c>
      <c r="C21" s="10" t="s">
        <v>41</v>
      </c>
      <c r="D21" s="17">
        <v>45</v>
      </c>
      <c r="E21" s="17" t="s">
        <v>53</v>
      </c>
      <c r="F21" s="17">
        <v>90</v>
      </c>
      <c r="G21" s="6">
        <v>76</v>
      </c>
      <c r="H21" s="6">
        <v>83</v>
      </c>
      <c r="I21" s="8"/>
      <c r="J21" s="40" t="s">
        <v>175</v>
      </c>
    </row>
    <row r="22" spans="1:10" ht="12.75">
      <c r="A22" s="39">
        <v>17</v>
      </c>
      <c r="B22" s="10" t="s">
        <v>293</v>
      </c>
      <c r="C22" s="10" t="s">
        <v>70</v>
      </c>
      <c r="D22" s="17">
        <v>96</v>
      </c>
      <c r="E22" s="17" t="s">
        <v>53</v>
      </c>
      <c r="F22" s="17">
        <v>90</v>
      </c>
      <c r="G22" s="6">
        <v>68</v>
      </c>
      <c r="H22" s="6">
        <v>90</v>
      </c>
      <c r="I22" s="8"/>
      <c r="J22" s="40" t="s">
        <v>175</v>
      </c>
    </row>
    <row r="23" spans="2:10" ht="12.75">
      <c r="B23" s="3"/>
      <c r="C23" s="3"/>
      <c r="D23" s="4"/>
      <c r="E23" s="3"/>
      <c r="F23" s="4"/>
      <c r="G23" s="2"/>
      <c r="H23" s="2"/>
      <c r="I23" s="5"/>
      <c r="J23" s="4"/>
    </row>
    <row r="25" spans="1:7" ht="12.75">
      <c r="A25" t="s">
        <v>178</v>
      </c>
      <c r="C25">
        <v>3</v>
      </c>
      <c r="E25" t="s">
        <v>254</v>
      </c>
      <c r="G25">
        <v>8</v>
      </c>
    </row>
    <row r="26" spans="1:7" ht="12.75">
      <c r="A26" t="s">
        <v>255</v>
      </c>
      <c r="D26" s="24">
        <f>COUNTIF(D6:D22,"&lt;90")</f>
        <v>10</v>
      </c>
      <c r="E26" t="s">
        <v>256</v>
      </c>
      <c r="F26" s="24">
        <f>ROUNDDOWN(D26/2,0)</f>
        <v>5</v>
      </c>
      <c r="G26" t="s">
        <v>179</v>
      </c>
    </row>
    <row r="27" ht="12.75">
      <c r="D27" s="4"/>
    </row>
    <row r="28" spans="1:5" ht="12.75">
      <c r="A28" s="22" t="s">
        <v>257</v>
      </c>
      <c r="B28" s="22"/>
      <c r="C28" s="22"/>
      <c r="D28" s="75"/>
      <c r="E28" s="22">
        <f>IF(G25&lt;F26,F26,G25)</f>
        <v>8</v>
      </c>
    </row>
    <row r="29" spans="1:5" ht="12.75">
      <c r="A29" t="s">
        <v>181</v>
      </c>
      <c r="D29" s="4"/>
      <c r="E29">
        <f>SUM(G6:G13)</f>
        <v>724</v>
      </c>
    </row>
    <row r="30" spans="1:5" ht="12.75">
      <c r="A30" t="s">
        <v>182</v>
      </c>
      <c r="D30" s="4"/>
      <c r="E30" s="14">
        <f>SUM(G14:G22)</f>
        <v>718</v>
      </c>
    </row>
    <row r="31" spans="1:5" ht="12.75">
      <c r="A31" t="s">
        <v>183</v>
      </c>
      <c r="D31" s="4"/>
      <c r="E31" s="14">
        <f>SUM(E30*2%)</f>
        <v>14.36</v>
      </c>
    </row>
    <row r="32" spans="1:5" ht="12.75">
      <c r="A32" t="s">
        <v>184</v>
      </c>
      <c r="D32" s="4"/>
      <c r="E32" s="14">
        <f>SUM(E31+E29)</f>
        <v>738.36</v>
      </c>
    </row>
    <row r="33" spans="1:5" ht="13.5" thickBot="1">
      <c r="A33" s="67" t="s">
        <v>185</v>
      </c>
      <c r="B33" s="67"/>
      <c r="C33" s="67"/>
      <c r="D33" s="74"/>
      <c r="E33" s="71">
        <f>ROUNDDOWN(E32/E28,3)</f>
        <v>92.295</v>
      </c>
    </row>
    <row r="34" ht="13.5" thickTop="1">
      <c r="E34" s="15"/>
    </row>
    <row r="36" spans="1:3" ht="12.75">
      <c r="A36" t="s">
        <v>262</v>
      </c>
      <c r="C36" s="24">
        <f>COUNTIF(F:F,"Fg")</f>
        <v>0</v>
      </c>
    </row>
    <row r="37" spans="1:6" ht="12.75">
      <c r="A37" t="s">
        <v>223</v>
      </c>
      <c r="C37" s="24">
        <f>COUNTIF(F:F,"Kar.")</f>
        <v>0</v>
      </c>
      <c r="F37"/>
    </row>
    <row r="38" spans="1:6" ht="12.75">
      <c r="A38" s="3" t="s">
        <v>298</v>
      </c>
      <c r="B38" s="3"/>
      <c r="C38" s="4">
        <f>COUNTIF(F:F,"S")</f>
        <v>0</v>
      </c>
      <c r="D38" s="4"/>
      <c r="E38" s="3"/>
      <c r="F38"/>
    </row>
    <row r="39" spans="1:6" ht="12.75">
      <c r="A39" s="3" t="s">
        <v>273</v>
      </c>
      <c r="B39" s="3"/>
      <c r="C39" s="4">
        <f>COUNTIF(F:F,"57 002")</f>
        <v>0</v>
      </c>
      <c r="D39" s="4"/>
      <c r="E39" s="3"/>
      <c r="F39"/>
    </row>
    <row r="40" spans="1:6" ht="12.75">
      <c r="A40" s="3" t="s">
        <v>274</v>
      </c>
      <c r="B40" s="3"/>
      <c r="C40" s="4">
        <f>COUNTIF(F:F,"57 003")</f>
        <v>0</v>
      </c>
      <c r="D40" s="4"/>
      <c r="E40" s="3"/>
      <c r="F40"/>
    </row>
    <row r="41" spans="1:6" ht="12.75">
      <c r="A41" s="3" t="s">
        <v>224</v>
      </c>
      <c r="B41" s="3"/>
      <c r="C41" s="4">
        <f>COUNTIF(F:F,"90")</f>
        <v>17</v>
      </c>
      <c r="D41" s="4"/>
      <c r="E41" s="3"/>
      <c r="F41"/>
    </row>
    <row r="42" spans="1:6" ht="13.5" thickBot="1">
      <c r="A42" s="3"/>
      <c r="B42" s="74" t="s">
        <v>180</v>
      </c>
      <c r="C42" s="74">
        <f>SUM(C36:C41)</f>
        <v>17</v>
      </c>
      <c r="D42" s="4"/>
      <c r="E42" s="3"/>
      <c r="F42"/>
    </row>
    <row r="43" spans="1:5" ht="13.5" thickTop="1">
      <c r="A43" s="3"/>
      <c r="B43" s="3"/>
      <c r="C43" s="3"/>
      <c r="D43" s="4"/>
      <c r="E43" s="3"/>
    </row>
  </sheetData>
  <sheetProtection password="CCF0" sheet="1" objects="1" scenarios="1"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C20" sqref="C20"/>
    </sheetView>
  </sheetViews>
  <sheetFormatPr defaultColWidth="11.421875" defaultRowHeight="12.75"/>
  <cols>
    <col min="1" max="1" width="6.140625" style="0" customWidth="1"/>
    <col min="2" max="2" width="19.8515625" style="0" customWidth="1"/>
    <col min="3" max="3" width="10.421875" style="0" bestFit="1" customWidth="1"/>
    <col min="4" max="4" width="3.00390625" style="0" bestFit="1" customWidth="1"/>
    <col min="5" max="5" width="12.28125" style="0" bestFit="1" customWidth="1"/>
    <col min="6" max="6" width="7.7109375" style="0" bestFit="1" customWidth="1"/>
    <col min="7" max="7" width="4.8515625" style="0" bestFit="1" customWidth="1"/>
    <col min="8" max="8" width="4.8515625" style="0" customWidth="1"/>
    <col min="9" max="9" width="4.57421875" style="0" hidden="1" customWidth="1"/>
    <col min="10" max="10" width="4.28125" style="24" bestFit="1" customWidth="1"/>
  </cols>
  <sheetData>
    <row r="1" ht="26.25">
      <c r="A1" s="13" t="str">
        <f>'SV Sennwald'!A2</f>
        <v>Rangliste Verbandsschiessen 2010</v>
      </c>
    </row>
    <row r="2" ht="13.5" thickBot="1"/>
    <row r="3" spans="1:10" s="22" customFormat="1" ht="13.5" thickBot="1">
      <c r="A3" s="56" t="s">
        <v>139</v>
      </c>
      <c r="B3" s="57" t="s">
        <v>0</v>
      </c>
      <c r="C3" s="57" t="s">
        <v>22</v>
      </c>
      <c r="D3" s="59" t="s">
        <v>46</v>
      </c>
      <c r="E3" s="59" t="s">
        <v>47</v>
      </c>
      <c r="F3" s="59" t="s">
        <v>55</v>
      </c>
      <c r="G3" s="59" t="s">
        <v>57</v>
      </c>
      <c r="H3" s="59" t="s">
        <v>253</v>
      </c>
      <c r="I3" s="59" t="s">
        <v>140</v>
      </c>
      <c r="J3" s="58" t="s">
        <v>141</v>
      </c>
    </row>
    <row r="4" spans="1:10" ht="12.75">
      <c r="A4" s="48">
        <v>1</v>
      </c>
      <c r="B4" s="16" t="s">
        <v>313</v>
      </c>
      <c r="C4" s="16" t="s">
        <v>115</v>
      </c>
      <c r="D4" s="18">
        <v>88</v>
      </c>
      <c r="E4" s="18" t="s">
        <v>52</v>
      </c>
      <c r="F4" s="18" t="s">
        <v>138</v>
      </c>
      <c r="G4" s="131">
        <v>99</v>
      </c>
      <c r="H4" s="131">
        <v>98</v>
      </c>
      <c r="I4" s="55"/>
      <c r="J4" s="49" t="s">
        <v>177</v>
      </c>
    </row>
    <row r="5" spans="1:10" ht="12.75">
      <c r="A5" s="39">
        <v>2</v>
      </c>
      <c r="B5" s="10" t="s">
        <v>82</v>
      </c>
      <c r="C5" s="10" t="s">
        <v>65</v>
      </c>
      <c r="D5" s="17">
        <v>66</v>
      </c>
      <c r="E5" s="17" t="s">
        <v>52</v>
      </c>
      <c r="F5" s="17" t="s">
        <v>138</v>
      </c>
      <c r="G5" s="17">
        <v>97</v>
      </c>
      <c r="H5" s="17">
        <v>97</v>
      </c>
      <c r="I5" s="8"/>
      <c r="J5" s="40" t="s">
        <v>177</v>
      </c>
    </row>
    <row r="6" spans="1:10" ht="12.75">
      <c r="A6" s="39">
        <v>3</v>
      </c>
      <c r="B6" s="10" t="s">
        <v>149</v>
      </c>
      <c r="C6" s="10" t="s">
        <v>150</v>
      </c>
      <c r="D6" s="17">
        <v>88</v>
      </c>
      <c r="E6" s="17" t="s">
        <v>52</v>
      </c>
      <c r="F6" s="17" t="s">
        <v>138</v>
      </c>
      <c r="G6" s="6">
        <v>96</v>
      </c>
      <c r="H6" s="6">
        <v>96</v>
      </c>
      <c r="I6" s="8"/>
      <c r="J6" s="40" t="s">
        <v>177</v>
      </c>
    </row>
    <row r="7" spans="1:10" ht="12.75">
      <c r="A7" s="39">
        <v>4</v>
      </c>
      <c r="B7" s="10" t="s">
        <v>107</v>
      </c>
      <c r="C7" s="10" t="s">
        <v>70</v>
      </c>
      <c r="D7" s="17">
        <v>85</v>
      </c>
      <c r="E7" s="17" t="s">
        <v>52</v>
      </c>
      <c r="F7" s="17" t="s">
        <v>138</v>
      </c>
      <c r="G7" s="6">
        <v>94</v>
      </c>
      <c r="H7" s="6">
        <v>92</v>
      </c>
      <c r="I7" s="8"/>
      <c r="J7" s="40" t="s">
        <v>177</v>
      </c>
    </row>
    <row r="8" spans="1:10" ht="12.75">
      <c r="A8" s="39">
        <v>5</v>
      </c>
      <c r="B8" s="10" t="s">
        <v>8</v>
      </c>
      <c r="C8" s="10" t="s">
        <v>124</v>
      </c>
      <c r="D8" s="17">
        <v>49</v>
      </c>
      <c r="E8" s="17" t="s">
        <v>52</v>
      </c>
      <c r="F8" s="17">
        <v>90</v>
      </c>
      <c r="G8" s="6">
        <v>93</v>
      </c>
      <c r="H8" s="6">
        <v>94</v>
      </c>
      <c r="I8" s="8"/>
      <c r="J8" s="40" t="s">
        <v>177</v>
      </c>
    </row>
    <row r="9" spans="1:10" ht="12.75">
      <c r="A9" s="39">
        <v>6</v>
      </c>
      <c r="B9" s="10" t="s">
        <v>186</v>
      </c>
      <c r="C9" s="10" t="s">
        <v>187</v>
      </c>
      <c r="D9" s="17">
        <v>61</v>
      </c>
      <c r="E9" s="17" t="s">
        <v>52</v>
      </c>
      <c r="F9" s="17" t="s">
        <v>138</v>
      </c>
      <c r="G9" s="6">
        <v>93</v>
      </c>
      <c r="H9" s="6">
        <v>92</v>
      </c>
      <c r="I9" s="8"/>
      <c r="J9" s="40" t="s">
        <v>177</v>
      </c>
    </row>
    <row r="10" spans="1:10" ht="12.75">
      <c r="A10" s="39">
        <v>7</v>
      </c>
      <c r="B10" s="10" t="s">
        <v>63</v>
      </c>
      <c r="C10" s="10" t="s">
        <v>204</v>
      </c>
      <c r="D10" s="17">
        <v>57</v>
      </c>
      <c r="E10" s="17" t="s">
        <v>52</v>
      </c>
      <c r="F10" s="17">
        <v>90</v>
      </c>
      <c r="G10" s="6">
        <v>92</v>
      </c>
      <c r="H10" s="6">
        <v>99</v>
      </c>
      <c r="I10" s="8"/>
      <c r="J10" s="40" t="s">
        <v>177</v>
      </c>
    </row>
    <row r="11" spans="1:10" ht="12.75">
      <c r="A11" s="39">
        <v>8</v>
      </c>
      <c r="B11" s="10" t="s">
        <v>12</v>
      </c>
      <c r="C11" s="10" t="s">
        <v>100</v>
      </c>
      <c r="D11" s="17">
        <v>82</v>
      </c>
      <c r="E11" s="17" t="s">
        <v>52</v>
      </c>
      <c r="F11" s="17" t="s">
        <v>138</v>
      </c>
      <c r="G11" s="6">
        <v>92</v>
      </c>
      <c r="H11" s="6">
        <v>96</v>
      </c>
      <c r="I11" s="8"/>
      <c r="J11" s="40" t="s">
        <v>177</v>
      </c>
    </row>
    <row r="12" spans="1:10" ht="12.75">
      <c r="A12" s="39">
        <v>9</v>
      </c>
      <c r="B12" s="10" t="s">
        <v>128</v>
      </c>
      <c r="C12" s="10" t="s">
        <v>91</v>
      </c>
      <c r="D12" s="17">
        <v>42</v>
      </c>
      <c r="E12" s="17" t="s">
        <v>52</v>
      </c>
      <c r="F12" s="17" t="s">
        <v>56</v>
      </c>
      <c r="G12" s="17">
        <v>91</v>
      </c>
      <c r="H12" s="17">
        <v>98</v>
      </c>
      <c r="I12" s="8"/>
      <c r="J12" s="40" t="s">
        <v>177</v>
      </c>
    </row>
    <row r="13" spans="1:10" ht="12.75">
      <c r="A13" s="39">
        <v>10</v>
      </c>
      <c r="B13" s="10" t="s">
        <v>12</v>
      </c>
      <c r="C13" s="10" t="s">
        <v>134</v>
      </c>
      <c r="D13" s="17">
        <v>54</v>
      </c>
      <c r="E13" s="17" t="s">
        <v>52</v>
      </c>
      <c r="F13" s="17">
        <v>90</v>
      </c>
      <c r="G13" s="17">
        <v>91</v>
      </c>
      <c r="H13" s="17">
        <v>92</v>
      </c>
      <c r="I13" s="8"/>
      <c r="J13" s="40" t="s">
        <v>177</v>
      </c>
    </row>
    <row r="14" spans="1:10" ht="12.75">
      <c r="A14" s="39">
        <v>11</v>
      </c>
      <c r="B14" s="10" t="s">
        <v>8</v>
      </c>
      <c r="C14" s="10" t="s">
        <v>31</v>
      </c>
      <c r="D14" s="17">
        <v>56</v>
      </c>
      <c r="E14" s="17" t="s">
        <v>52</v>
      </c>
      <c r="F14" s="17">
        <v>90</v>
      </c>
      <c r="G14" s="17">
        <v>91</v>
      </c>
      <c r="H14" s="17">
        <v>91</v>
      </c>
      <c r="I14" s="8"/>
      <c r="J14" s="40" t="s">
        <v>177</v>
      </c>
    </row>
    <row r="15" spans="1:10" ht="12.75">
      <c r="A15" s="39">
        <v>12</v>
      </c>
      <c r="B15" s="10" t="s">
        <v>78</v>
      </c>
      <c r="C15" s="10" t="s">
        <v>76</v>
      </c>
      <c r="D15" s="17">
        <v>36</v>
      </c>
      <c r="E15" s="17" t="s">
        <v>52</v>
      </c>
      <c r="F15" s="17" t="s">
        <v>56</v>
      </c>
      <c r="G15" s="6">
        <v>90</v>
      </c>
      <c r="H15" s="6">
        <v>97</v>
      </c>
      <c r="I15" s="8"/>
      <c r="J15" s="40" t="s">
        <v>177</v>
      </c>
    </row>
    <row r="16" spans="1:10" ht="12.75">
      <c r="A16" s="39">
        <v>13</v>
      </c>
      <c r="B16" s="10" t="s">
        <v>193</v>
      </c>
      <c r="C16" s="10" t="s">
        <v>97</v>
      </c>
      <c r="D16" s="17">
        <v>93</v>
      </c>
      <c r="E16" s="17" t="s">
        <v>52</v>
      </c>
      <c r="F16" s="17">
        <v>90</v>
      </c>
      <c r="G16" s="6">
        <v>90</v>
      </c>
      <c r="H16" s="6">
        <v>96</v>
      </c>
      <c r="I16" s="8"/>
      <c r="J16" s="40" t="s">
        <v>177</v>
      </c>
    </row>
    <row r="17" spans="1:10" ht="12.75">
      <c r="A17" s="39">
        <v>14</v>
      </c>
      <c r="B17" s="7" t="s">
        <v>87</v>
      </c>
      <c r="C17" s="7" t="s">
        <v>39</v>
      </c>
      <c r="D17" s="6">
        <v>45</v>
      </c>
      <c r="E17" s="17" t="s">
        <v>52</v>
      </c>
      <c r="F17" s="17" t="s">
        <v>278</v>
      </c>
      <c r="G17" s="17">
        <v>90</v>
      </c>
      <c r="H17" s="17">
        <v>93</v>
      </c>
      <c r="I17" s="8"/>
      <c r="J17" s="40" t="s">
        <v>177</v>
      </c>
    </row>
    <row r="18" spans="1:10" ht="12.75">
      <c r="A18" s="39">
        <v>15</v>
      </c>
      <c r="B18" s="10" t="s">
        <v>127</v>
      </c>
      <c r="C18" s="10" t="s">
        <v>33</v>
      </c>
      <c r="D18" s="17">
        <v>48</v>
      </c>
      <c r="E18" s="17" t="s">
        <v>52</v>
      </c>
      <c r="F18" s="17" t="s">
        <v>56</v>
      </c>
      <c r="G18" s="17">
        <v>89</v>
      </c>
      <c r="H18" s="17">
        <v>96</v>
      </c>
      <c r="I18" s="8"/>
      <c r="J18" s="40" t="s">
        <v>177</v>
      </c>
    </row>
    <row r="19" spans="1:10" ht="12.75">
      <c r="A19" s="39">
        <v>16</v>
      </c>
      <c r="B19" s="10" t="s">
        <v>12</v>
      </c>
      <c r="C19" s="10" t="s">
        <v>67</v>
      </c>
      <c r="D19" s="17">
        <v>56</v>
      </c>
      <c r="E19" s="17" t="s">
        <v>52</v>
      </c>
      <c r="F19" s="17">
        <v>90</v>
      </c>
      <c r="G19" s="17">
        <v>89</v>
      </c>
      <c r="H19" s="17">
        <v>95</v>
      </c>
      <c r="I19" s="8"/>
      <c r="J19" s="40" t="s">
        <v>177</v>
      </c>
    </row>
    <row r="20" spans="1:10" ht="12.75">
      <c r="A20" s="39">
        <v>17</v>
      </c>
      <c r="B20" s="7" t="s">
        <v>193</v>
      </c>
      <c r="C20" s="7" t="s">
        <v>36</v>
      </c>
      <c r="D20" s="6">
        <v>89</v>
      </c>
      <c r="E20" s="17" t="s">
        <v>52</v>
      </c>
      <c r="F20" s="17">
        <v>90</v>
      </c>
      <c r="G20" s="17">
        <v>89</v>
      </c>
      <c r="H20" s="17">
        <v>90</v>
      </c>
      <c r="I20" s="8"/>
      <c r="J20" s="40" t="s">
        <v>175</v>
      </c>
    </row>
    <row r="21" spans="1:10" ht="12.75">
      <c r="A21" s="39">
        <v>18</v>
      </c>
      <c r="B21" s="10" t="s">
        <v>205</v>
      </c>
      <c r="C21" s="10" t="s">
        <v>206</v>
      </c>
      <c r="D21" s="17">
        <v>92</v>
      </c>
      <c r="E21" s="17" t="s">
        <v>52</v>
      </c>
      <c r="F21" s="17">
        <v>90</v>
      </c>
      <c r="G21" s="17">
        <v>89</v>
      </c>
      <c r="H21" s="17">
        <v>90</v>
      </c>
      <c r="I21" s="8"/>
      <c r="J21" s="40" t="s">
        <v>177</v>
      </c>
    </row>
    <row r="22" spans="1:10" ht="12.75">
      <c r="A22" s="39">
        <v>19</v>
      </c>
      <c r="B22" s="10" t="s">
        <v>8</v>
      </c>
      <c r="C22" s="10" t="s">
        <v>39</v>
      </c>
      <c r="D22" s="17">
        <v>39</v>
      </c>
      <c r="E22" s="17" t="s">
        <v>52</v>
      </c>
      <c r="F22" s="17">
        <v>90</v>
      </c>
      <c r="G22" s="6">
        <v>88</v>
      </c>
      <c r="H22" s="6">
        <v>95</v>
      </c>
      <c r="I22" s="8"/>
      <c r="J22" s="40" t="s">
        <v>177</v>
      </c>
    </row>
    <row r="23" spans="1:10" ht="12.75">
      <c r="A23" s="39">
        <v>20</v>
      </c>
      <c r="B23" s="10" t="s">
        <v>1</v>
      </c>
      <c r="C23" s="10" t="s">
        <v>40</v>
      </c>
      <c r="D23" s="17">
        <v>41</v>
      </c>
      <c r="E23" s="17" t="s">
        <v>52</v>
      </c>
      <c r="F23" s="17">
        <v>90</v>
      </c>
      <c r="G23" s="6">
        <v>88</v>
      </c>
      <c r="H23" s="6">
        <v>94</v>
      </c>
      <c r="I23" s="8"/>
      <c r="J23" s="40" t="s">
        <v>175</v>
      </c>
    </row>
    <row r="24" spans="1:10" ht="12.75">
      <c r="A24" s="39">
        <v>21</v>
      </c>
      <c r="B24" s="10" t="s">
        <v>12</v>
      </c>
      <c r="C24" s="10" t="s">
        <v>153</v>
      </c>
      <c r="D24" s="17">
        <v>90</v>
      </c>
      <c r="E24" s="17" t="s">
        <v>52</v>
      </c>
      <c r="F24" s="17">
        <v>90</v>
      </c>
      <c r="G24" s="17">
        <v>88</v>
      </c>
      <c r="H24" s="17">
        <v>93</v>
      </c>
      <c r="I24" s="8"/>
      <c r="J24" s="40" t="s">
        <v>177</v>
      </c>
    </row>
    <row r="25" spans="1:10" ht="12.75">
      <c r="A25" s="39">
        <v>22</v>
      </c>
      <c r="B25" s="10" t="s">
        <v>145</v>
      </c>
      <c r="C25" s="10" t="s">
        <v>189</v>
      </c>
      <c r="D25" s="17">
        <v>89</v>
      </c>
      <c r="E25" s="17" t="s">
        <v>52</v>
      </c>
      <c r="F25" s="17">
        <v>90</v>
      </c>
      <c r="G25" s="17">
        <v>88</v>
      </c>
      <c r="H25" s="17">
        <v>85</v>
      </c>
      <c r="I25" s="8"/>
      <c r="J25" s="40" t="s">
        <v>175</v>
      </c>
    </row>
    <row r="26" spans="1:10" ht="12.75">
      <c r="A26" s="39">
        <v>23</v>
      </c>
      <c r="B26" s="10" t="s">
        <v>160</v>
      </c>
      <c r="C26" s="10" t="s">
        <v>159</v>
      </c>
      <c r="D26" s="17">
        <v>45</v>
      </c>
      <c r="E26" s="17" t="s">
        <v>52</v>
      </c>
      <c r="F26" s="17">
        <v>90</v>
      </c>
      <c r="G26" s="6">
        <v>88</v>
      </c>
      <c r="H26" s="6">
        <v>79</v>
      </c>
      <c r="I26" s="8"/>
      <c r="J26" s="40" t="s">
        <v>177</v>
      </c>
    </row>
    <row r="27" spans="1:10" ht="12.75">
      <c r="A27" s="39">
        <v>24</v>
      </c>
      <c r="B27" s="10" t="s">
        <v>63</v>
      </c>
      <c r="C27" s="10" t="s">
        <v>202</v>
      </c>
      <c r="D27" s="17">
        <v>45</v>
      </c>
      <c r="E27" s="17" t="s">
        <v>52</v>
      </c>
      <c r="F27" s="17">
        <v>90</v>
      </c>
      <c r="G27" s="6">
        <v>87</v>
      </c>
      <c r="H27" s="6">
        <v>93</v>
      </c>
      <c r="I27" s="8"/>
      <c r="J27" s="40" t="s">
        <v>177</v>
      </c>
    </row>
    <row r="28" spans="1:10" ht="12.75">
      <c r="A28" s="39">
        <v>25</v>
      </c>
      <c r="B28" s="10" t="s">
        <v>15</v>
      </c>
      <c r="C28" s="10" t="s">
        <v>76</v>
      </c>
      <c r="D28" s="17">
        <v>53</v>
      </c>
      <c r="E28" s="17" t="s">
        <v>52</v>
      </c>
      <c r="F28" s="17">
        <v>90</v>
      </c>
      <c r="G28" s="17">
        <v>87</v>
      </c>
      <c r="H28" s="17">
        <v>89</v>
      </c>
      <c r="I28" s="8"/>
      <c r="J28" s="40" t="s">
        <v>177</v>
      </c>
    </row>
    <row r="29" spans="1:10" ht="12.75">
      <c r="A29" s="39">
        <v>26</v>
      </c>
      <c r="B29" s="10" t="s">
        <v>145</v>
      </c>
      <c r="C29" s="10" t="s">
        <v>146</v>
      </c>
      <c r="D29" s="10">
        <v>91</v>
      </c>
      <c r="E29" s="17" t="s">
        <v>52</v>
      </c>
      <c r="F29" s="17">
        <v>90</v>
      </c>
      <c r="G29" s="17">
        <v>84</v>
      </c>
      <c r="H29" s="17">
        <v>96</v>
      </c>
      <c r="I29" s="8"/>
      <c r="J29" s="40" t="s">
        <v>175</v>
      </c>
    </row>
    <row r="30" spans="1:10" ht="12.75">
      <c r="A30" s="39">
        <v>27</v>
      </c>
      <c r="B30" s="10" t="s">
        <v>314</v>
      </c>
      <c r="C30" s="10" t="s">
        <v>41</v>
      </c>
      <c r="D30" s="17">
        <v>45</v>
      </c>
      <c r="E30" s="17" t="s">
        <v>52</v>
      </c>
      <c r="F30" s="17">
        <v>90</v>
      </c>
      <c r="G30" s="6">
        <v>84</v>
      </c>
      <c r="H30" s="6">
        <v>76</v>
      </c>
      <c r="I30" s="8"/>
      <c r="J30" s="40" t="s">
        <v>175</v>
      </c>
    </row>
    <row r="31" spans="1:10" ht="12.75">
      <c r="A31" s="39">
        <v>28</v>
      </c>
      <c r="B31" s="10" t="s">
        <v>188</v>
      </c>
      <c r="C31" s="10" t="s">
        <v>28</v>
      </c>
      <c r="D31" s="10">
        <v>91</v>
      </c>
      <c r="E31" s="17" t="s">
        <v>52</v>
      </c>
      <c r="F31" s="17">
        <v>90</v>
      </c>
      <c r="G31" s="6">
        <v>83</v>
      </c>
      <c r="H31" s="6">
        <v>90</v>
      </c>
      <c r="I31" s="8"/>
      <c r="J31" s="40" t="s">
        <v>175</v>
      </c>
    </row>
    <row r="32" spans="1:10" ht="12.75">
      <c r="A32" s="39">
        <v>29</v>
      </c>
      <c r="B32" s="10" t="s">
        <v>82</v>
      </c>
      <c r="C32" s="10" t="s">
        <v>65</v>
      </c>
      <c r="D32" s="17">
        <v>33</v>
      </c>
      <c r="E32" s="17" t="s">
        <v>52</v>
      </c>
      <c r="F32" s="17" t="s">
        <v>56</v>
      </c>
      <c r="G32" s="6">
        <v>83</v>
      </c>
      <c r="H32" s="6">
        <v>86</v>
      </c>
      <c r="I32" s="8"/>
      <c r="J32" s="40" t="s">
        <v>175</v>
      </c>
    </row>
    <row r="33" spans="1:10" ht="12.75">
      <c r="A33" s="39">
        <v>30</v>
      </c>
      <c r="B33" s="10" t="s">
        <v>3</v>
      </c>
      <c r="C33" s="10" t="s">
        <v>27</v>
      </c>
      <c r="D33" s="17">
        <v>82</v>
      </c>
      <c r="E33" s="17" t="s">
        <v>52</v>
      </c>
      <c r="F33" s="17" t="s">
        <v>56</v>
      </c>
      <c r="G33" s="6">
        <v>83</v>
      </c>
      <c r="H33" s="6">
        <v>80</v>
      </c>
      <c r="I33" s="8"/>
      <c r="J33" s="40" t="s">
        <v>177</v>
      </c>
    </row>
    <row r="34" spans="1:10" ht="12.75">
      <c r="A34" s="39">
        <v>31</v>
      </c>
      <c r="B34" s="10" t="s">
        <v>12</v>
      </c>
      <c r="C34" s="10" t="s">
        <v>23</v>
      </c>
      <c r="D34" s="17">
        <v>59</v>
      </c>
      <c r="E34" s="17" t="s">
        <v>52</v>
      </c>
      <c r="F34" s="17" t="s">
        <v>56</v>
      </c>
      <c r="G34" s="6">
        <v>81</v>
      </c>
      <c r="H34" s="6">
        <v>89</v>
      </c>
      <c r="I34" s="8"/>
      <c r="J34" s="40" t="s">
        <v>177</v>
      </c>
    </row>
    <row r="35" spans="1:10" ht="12.75">
      <c r="A35" s="39">
        <v>32</v>
      </c>
      <c r="B35" s="10" t="s">
        <v>12</v>
      </c>
      <c r="C35" s="10" t="s">
        <v>190</v>
      </c>
      <c r="D35" s="17">
        <v>61</v>
      </c>
      <c r="E35" s="17" t="s">
        <v>52</v>
      </c>
      <c r="F35" s="17">
        <v>90</v>
      </c>
      <c r="G35" s="17">
        <v>80</v>
      </c>
      <c r="H35" s="17">
        <v>90</v>
      </c>
      <c r="I35" s="8"/>
      <c r="J35" s="40" t="s">
        <v>177</v>
      </c>
    </row>
    <row r="36" spans="1:10" ht="12.75">
      <c r="A36" s="39">
        <v>33</v>
      </c>
      <c r="B36" s="10" t="s">
        <v>129</v>
      </c>
      <c r="C36" s="10" t="s">
        <v>36</v>
      </c>
      <c r="D36" s="17">
        <v>81</v>
      </c>
      <c r="E36" s="17" t="s">
        <v>52</v>
      </c>
      <c r="F36" s="17" t="s">
        <v>138</v>
      </c>
      <c r="G36" s="17">
        <v>79</v>
      </c>
      <c r="H36" s="17">
        <v>96</v>
      </c>
      <c r="I36" s="8"/>
      <c r="J36" s="40" t="s">
        <v>177</v>
      </c>
    </row>
    <row r="37" spans="1:10" ht="12.75">
      <c r="A37" s="39">
        <v>34</v>
      </c>
      <c r="B37" s="10" t="s">
        <v>314</v>
      </c>
      <c r="C37" s="10" t="s">
        <v>41</v>
      </c>
      <c r="D37" s="17">
        <v>74</v>
      </c>
      <c r="E37" s="17" t="s">
        <v>52</v>
      </c>
      <c r="F37" s="17">
        <v>90</v>
      </c>
      <c r="G37" s="6">
        <v>76</v>
      </c>
      <c r="H37" s="6">
        <v>87</v>
      </c>
      <c r="I37" s="8"/>
      <c r="J37" s="40" t="s">
        <v>175</v>
      </c>
    </row>
    <row r="38" spans="1:10" ht="12.75">
      <c r="A38" s="39">
        <v>35</v>
      </c>
      <c r="B38" s="10" t="s">
        <v>15</v>
      </c>
      <c r="C38" s="10" t="s">
        <v>39</v>
      </c>
      <c r="D38" s="17">
        <v>57</v>
      </c>
      <c r="E38" s="17" t="s">
        <v>52</v>
      </c>
      <c r="F38" s="17" t="s">
        <v>278</v>
      </c>
      <c r="G38" s="6">
        <v>71</v>
      </c>
      <c r="H38" s="6">
        <v>70</v>
      </c>
      <c r="I38" s="8"/>
      <c r="J38" s="40" t="s">
        <v>177</v>
      </c>
    </row>
    <row r="39" spans="1:10" ht="12.75">
      <c r="A39" s="39">
        <v>36</v>
      </c>
      <c r="B39" s="7" t="s">
        <v>282</v>
      </c>
      <c r="C39" s="7" t="s">
        <v>126</v>
      </c>
      <c r="D39" s="6">
        <v>34</v>
      </c>
      <c r="E39" s="17" t="s">
        <v>52</v>
      </c>
      <c r="F39" s="17" t="s">
        <v>269</v>
      </c>
      <c r="G39" s="17">
        <v>70</v>
      </c>
      <c r="H39" s="17">
        <v>87</v>
      </c>
      <c r="I39" s="8"/>
      <c r="J39" s="40" t="s">
        <v>175</v>
      </c>
    </row>
    <row r="40" spans="1:10" ht="13.5" thickBot="1">
      <c r="A40" s="34">
        <v>37</v>
      </c>
      <c r="B40" s="35" t="s">
        <v>90</v>
      </c>
      <c r="C40" s="35" t="s">
        <v>65</v>
      </c>
      <c r="D40" s="37">
        <v>30</v>
      </c>
      <c r="E40" s="37" t="s">
        <v>52</v>
      </c>
      <c r="F40" s="37">
        <v>90</v>
      </c>
      <c r="G40" s="52">
        <v>66</v>
      </c>
      <c r="H40" s="52">
        <v>84</v>
      </c>
      <c r="I40" s="51"/>
      <c r="J40" s="38" t="s">
        <v>177</v>
      </c>
    </row>
    <row r="42" spans="1:10" ht="12.75">
      <c r="A42" s="4"/>
      <c r="B42" s="3"/>
      <c r="C42" s="3"/>
      <c r="D42" s="3"/>
      <c r="E42" s="3"/>
      <c r="F42" s="4"/>
      <c r="G42" s="4"/>
      <c r="H42" s="4"/>
      <c r="I42" s="5"/>
      <c r="J42" s="4"/>
    </row>
    <row r="43" spans="1:10" ht="12.75">
      <c r="A43" s="23" t="s">
        <v>203</v>
      </c>
      <c r="B43" s="3"/>
      <c r="C43" s="3"/>
      <c r="D43" s="3"/>
      <c r="E43" s="3"/>
      <c r="F43" s="4"/>
      <c r="G43" s="4"/>
      <c r="H43" s="4"/>
      <c r="I43" s="5"/>
      <c r="J43" s="4"/>
    </row>
    <row r="44" spans="1:10" ht="13.5" thickBot="1">
      <c r="A44" s="4"/>
      <c r="B44" s="3"/>
      <c r="C44" s="3"/>
      <c r="D44" s="3"/>
      <c r="E44" s="3"/>
      <c r="F44" s="4"/>
      <c r="G44" s="4"/>
      <c r="H44" s="4"/>
      <c r="I44" s="5"/>
      <c r="J44" s="4"/>
    </row>
    <row r="45" spans="1:10" ht="12.75">
      <c r="A45" s="29">
        <v>1</v>
      </c>
      <c r="B45" s="128" t="s">
        <v>240</v>
      </c>
      <c r="C45" s="128" t="s">
        <v>241</v>
      </c>
      <c r="D45" s="128">
        <v>94</v>
      </c>
      <c r="E45" s="32" t="s">
        <v>203</v>
      </c>
      <c r="F45" s="32">
        <v>90</v>
      </c>
      <c r="G45" s="32">
        <v>91</v>
      </c>
      <c r="H45" s="32">
        <v>98</v>
      </c>
      <c r="I45" s="78"/>
      <c r="J45" s="101" t="s">
        <v>175</v>
      </c>
    </row>
    <row r="46" spans="1:10" ht="12.75">
      <c r="A46" s="39">
        <v>2</v>
      </c>
      <c r="B46" s="10" t="s">
        <v>315</v>
      </c>
      <c r="C46" s="10" t="s">
        <v>316</v>
      </c>
      <c r="D46" s="10">
        <v>96</v>
      </c>
      <c r="E46" s="17" t="s">
        <v>203</v>
      </c>
      <c r="F46" s="17">
        <v>90</v>
      </c>
      <c r="G46" s="6">
        <v>85</v>
      </c>
      <c r="H46" s="6">
        <v>91</v>
      </c>
      <c r="I46" s="8"/>
      <c r="J46" s="40" t="s">
        <v>175</v>
      </c>
    </row>
    <row r="47" spans="1:10" ht="12.75">
      <c r="A47" s="39">
        <v>3</v>
      </c>
      <c r="B47" s="10" t="s">
        <v>12</v>
      </c>
      <c r="C47" s="10" t="s">
        <v>324</v>
      </c>
      <c r="D47" s="17">
        <v>94</v>
      </c>
      <c r="E47" s="17" t="s">
        <v>203</v>
      </c>
      <c r="F47" s="17">
        <v>90</v>
      </c>
      <c r="G47" s="17">
        <v>84</v>
      </c>
      <c r="H47" s="17">
        <v>95</v>
      </c>
      <c r="I47" s="8"/>
      <c r="J47" s="40" t="s">
        <v>175</v>
      </c>
    </row>
    <row r="48" spans="1:10" ht="12.75">
      <c r="A48" s="39">
        <v>4</v>
      </c>
      <c r="B48" s="7" t="s">
        <v>285</v>
      </c>
      <c r="C48" s="7" t="s">
        <v>70</v>
      </c>
      <c r="D48" s="6">
        <v>94</v>
      </c>
      <c r="E48" s="17" t="s">
        <v>203</v>
      </c>
      <c r="F48" s="17">
        <v>90</v>
      </c>
      <c r="G48" s="17">
        <v>83</v>
      </c>
      <c r="H48" s="17">
        <v>98</v>
      </c>
      <c r="I48" s="8"/>
      <c r="J48" s="40" t="s">
        <v>175</v>
      </c>
    </row>
    <row r="49" spans="1:10" ht="12.75">
      <c r="A49" s="39">
        <v>5</v>
      </c>
      <c r="B49" s="10" t="s">
        <v>15</v>
      </c>
      <c r="C49" s="10" t="s">
        <v>144</v>
      </c>
      <c r="D49" s="10">
        <v>90</v>
      </c>
      <c r="E49" s="17" t="s">
        <v>203</v>
      </c>
      <c r="F49" s="17">
        <v>90</v>
      </c>
      <c r="G49" s="6">
        <v>83</v>
      </c>
      <c r="H49" s="6">
        <v>88</v>
      </c>
      <c r="I49" s="8"/>
      <c r="J49" s="40" t="s">
        <v>175</v>
      </c>
    </row>
    <row r="50" spans="1:10" ht="12.75">
      <c r="A50" s="39">
        <v>6</v>
      </c>
      <c r="B50" s="10" t="s">
        <v>157</v>
      </c>
      <c r="C50" s="10" t="s">
        <v>158</v>
      </c>
      <c r="D50" s="10">
        <v>90</v>
      </c>
      <c r="E50" s="17" t="s">
        <v>203</v>
      </c>
      <c r="F50" s="17">
        <v>90</v>
      </c>
      <c r="G50" s="6">
        <v>80</v>
      </c>
      <c r="H50" s="6">
        <v>76</v>
      </c>
      <c r="I50" s="8"/>
      <c r="J50" s="40" t="s">
        <v>175</v>
      </c>
    </row>
    <row r="51" spans="1:10" ht="12.75">
      <c r="A51" s="39">
        <v>7</v>
      </c>
      <c r="B51" s="7" t="s">
        <v>227</v>
      </c>
      <c r="C51" s="7" t="s">
        <v>228</v>
      </c>
      <c r="D51" s="7">
        <v>93</v>
      </c>
      <c r="E51" s="17" t="s">
        <v>203</v>
      </c>
      <c r="F51" s="17">
        <v>90</v>
      </c>
      <c r="G51" s="17">
        <v>79</v>
      </c>
      <c r="H51" s="17">
        <v>99</v>
      </c>
      <c r="I51" s="8"/>
      <c r="J51" s="40" t="s">
        <v>175</v>
      </c>
    </row>
    <row r="52" spans="1:10" ht="12.75">
      <c r="A52" s="39">
        <v>8</v>
      </c>
      <c r="B52" s="7" t="s">
        <v>229</v>
      </c>
      <c r="C52" s="7" t="s">
        <v>33</v>
      </c>
      <c r="D52" s="7">
        <v>93</v>
      </c>
      <c r="E52" s="17" t="s">
        <v>203</v>
      </c>
      <c r="F52" s="17">
        <v>90</v>
      </c>
      <c r="G52" s="17">
        <v>77</v>
      </c>
      <c r="H52" s="17">
        <v>95</v>
      </c>
      <c r="I52" s="8"/>
      <c r="J52" s="40" t="s">
        <v>175</v>
      </c>
    </row>
    <row r="53" spans="1:10" ht="12.75">
      <c r="A53" s="39">
        <v>9</v>
      </c>
      <c r="B53" s="10" t="s">
        <v>280</v>
      </c>
      <c r="C53" s="10" t="s">
        <v>281</v>
      </c>
      <c r="D53" s="17">
        <v>92</v>
      </c>
      <c r="E53" s="17" t="s">
        <v>203</v>
      </c>
      <c r="F53" s="17">
        <v>90</v>
      </c>
      <c r="G53" s="6">
        <v>77</v>
      </c>
      <c r="H53" s="6">
        <v>89</v>
      </c>
      <c r="I53" s="8"/>
      <c r="J53" s="40" t="s">
        <v>175</v>
      </c>
    </row>
    <row r="54" spans="1:10" ht="12.75">
      <c r="A54" s="39">
        <v>10</v>
      </c>
      <c r="B54" s="10" t="s">
        <v>242</v>
      </c>
      <c r="C54" s="10" t="s">
        <v>243</v>
      </c>
      <c r="D54" s="10">
        <v>92</v>
      </c>
      <c r="E54" s="17" t="s">
        <v>203</v>
      </c>
      <c r="F54" s="17">
        <v>90</v>
      </c>
      <c r="G54" s="17">
        <v>74</v>
      </c>
      <c r="H54" s="17">
        <v>93</v>
      </c>
      <c r="I54" s="8"/>
      <c r="J54" s="40" t="s">
        <v>175</v>
      </c>
    </row>
    <row r="55" spans="1:10" ht="12.75">
      <c r="A55" s="39">
        <v>11</v>
      </c>
      <c r="B55" s="10" t="s">
        <v>317</v>
      </c>
      <c r="C55" s="10" t="s">
        <v>24</v>
      </c>
      <c r="D55" s="10">
        <v>92</v>
      </c>
      <c r="E55" s="17" t="s">
        <v>203</v>
      </c>
      <c r="F55" s="17">
        <v>90</v>
      </c>
      <c r="G55" s="6">
        <v>74</v>
      </c>
      <c r="H55" s="6">
        <v>82</v>
      </c>
      <c r="I55" s="8"/>
      <c r="J55" s="40" t="s">
        <v>175</v>
      </c>
    </row>
    <row r="56" spans="1:10" ht="12.75">
      <c r="A56" s="39">
        <v>12</v>
      </c>
      <c r="B56" s="7" t="s">
        <v>283</v>
      </c>
      <c r="C56" s="7" t="s">
        <v>284</v>
      </c>
      <c r="D56" s="6">
        <v>92</v>
      </c>
      <c r="E56" s="17" t="s">
        <v>203</v>
      </c>
      <c r="F56" s="17">
        <v>90</v>
      </c>
      <c r="G56" s="17">
        <v>72</v>
      </c>
      <c r="H56" s="17">
        <v>87</v>
      </c>
      <c r="I56" s="8"/>
      <c r="J56" s="40" t="s">
        <v>175</v>
      </c>
    </row>
    <row r="57" spans="1:10" ht="12.75">
      <c r="A57" s="39">
        <v>13</v>
      </c>
      <c r="B57" s="10" t="s">
        <v>318</v>
      </c>
      <c r="C57" s="10" t="s">
        <v>319</v>
      </c>
      <c r="D57" s="10">
        <v>91</v>
      </c>
      <c r="E57" s="17" t="s">
        <v>203</v>
      </c>
      <c r="F57" s="17">
        <v>90</v>
      </c>
      <c r="G57" s="6">
        <v>72</v>
      </c>
      <c r="H57" s="6">
        <v>79</v>
      </c>
      <c r="I57" s="8"/>
      <c r="J57" s="40" t="s">
        <v>175</v>
      </c>
    </row>
    <row r="58" spans="1:10" ht="12.75">
      <c r="A58" s="39">
        <v>14</v>
      </c>
      <c r="B58" s="10" t="s">
        <v>229</v>
      </c>
      <c r="C58" s="10" t="s">
        <v>69</v>
      </c>
      <c r="D58" s="10">
        <v>96</v>
      </c>
      <c r="E58" s="17" t="s">
        <v>203</v>
      </c>
      <c r="F58" s="17">
        <v>90</v>
      </c>
      <c r="G58" s="6">
        <v>71</v>
      </c>
      <c r="H58" s="6">
        <v>77</v>
      </c>
      <c r="I58" s="8"/>
      <c r="J58" s="40" t="s">
        <v>175</v>
      </c>
    </row>
    <row r="59" spans="1:10" ht="12.75">
      <c r="A59" s="39">
        <v>15</v>
      </c>
      <c r="B59" s="10" t="s">
        <v>320</v>
      </c>
      <c r="C59" s="10" t="s">
        <v>321</v>
      </c>
      <c r="D59" s="10">
        <v>96</v>
      </c>
      <c r="E59" s="17" t="s">
        <v>203</v>
      </c>
      <c r="F59" s="17">
        <v>90</v>
      </c>
      <c r="G59" s="6">
        <v>70</v>
      </c>
      <c r="H59" s="6">
        <v>76</v>
      </c>
      <c r="I59" s="8"/>
      <c r="J59" s="40" t="s">
        <v>175</v>
      </c>
    </row>
    <row r="60" spans="1:10" ht="12.75">
      <c r="A60" s="39">
        <v>16</v>
      </c>
      <c r="B60" s="91" t="s">
        <v>8</v>
      </c>
      <c r="C60" s="91" t="s">
        <v>322</v>
      </c>
      <c r="D60" s="91">
        <v>93</v>
      </c>
      <c r="E60" s="92" t="s">
        <v>203</v>
      </c>
      <c r="F60" s="92">
        <v>90</v>
      </c>
      <c r="G60" s="130">
        <v>68</v>
      </c>
      <c r="H60" s="130">
        <v>98</v>
      </c>
      <c r="I60" s="132"/>
      <c r="J60" s="93" t="s">
        <v>175</v>
      </c>
    </row>
    <row r="61" spans="1:10" ht="12.75">
      <c r="A61" s="39">
        <v>17</v>
      </c>
      <c r="B61" s="91" t="s">
        <v>156</v>
      </c>
      <c r="C61" s="91" t="s">
        <v>155</v>
      </c>
      <c r="D61" s="91">
        <v>91</v>
      </c>
      <c r="E61" s="92" t="s">
        <v>203</v>
      </c>
      <c r="F61" s="92">
        <v>90</v>
      </c>
      <c r="G61" s="130">
        <v>66</v>
      </c>
      <c r="H61" s="130">
        <v>76</v>
      </c>
      <c r="I61" s="132"/>
      <c r="J61" s="93" t="s">
        <v>175</v>
      </c>
    </row>
    <row r="62" spans="1:10" ht="12.75">
      <c r="A62" s="39">
        <v>18</v>
      </c>
      <c r="B62" s="91" t="s">
        <v>145</v>
      </c>
      <c r="C62" s="91" t="s">
        <v>323</v>
      </c>
      <c r="D62" s="91">
        <v>96</v>
      </c>
      <c r="E62" s="92" t="s">
        <v>203</v>
      </c>
      <c r="F62" s="92">
        <v>90</v>
      </c>
      <c r="G62" s="130">
        <v>65</v>
      </c>
      <c r="H62" s="130">
        <v>79</v>
      </c>
      <c r="I62" s="132"/>
      <c r="J62" s="93" t="s">
        <v>175</v>
      </c>
    </row>
    <row r="63" spans="1:10" ht="12.75">
      <c r="A63" s="39">
        <v>19</v>
      </c>
      <c r="B63" s="129" t="s">
        <v>1</v>
      </c>
      <c r="C63" s="129" t="s">
        <v>155</v>
      </c>
      <c r="D63" s="129">
        <v>93</v>
      </c>
      <c r="E63" s="92" t="s">
        <v>203</v>
      </c>
      <c r="F63" s="92">
        <v>90</v>
      </c>
      <c r="G63" s="92">
        <v>63</v>
      </c>
      <c r="H63" s="92">
        <v>95</v>
      </c>
      <c r="I63" s="132"/>
      <c r="J63" s="93" t="s">
        <v>175</v>
      </c>
    </row>
    <row r="64" spans="1:10" ht="12.75">
      <c r="A64" s="39">
        <v>20</v>
      </c>
      <c r="B64" s="91" t="s">
        <v>286</v>
      </c>
      <c r="C64" s="91" t="s">
        <v>150</v>
      </c>
      <c r="D64" s="92">
        <v>95</v>
      </c>
      <c r="E64" s="92" t="s">
        <v>203</v>
      </c>
      <c r="F64" s="92">
        <v>90</v>
      </c>
      <c r="G64" s="92">
        <v>62</v>
      </c>
      <c r="H64" s="92">
        <v>57</v>
      </c>
      <c r="I64" s="132"/>
      <c r="J64" s="93" t="s">
        <v>175</v>
      </c>
    </row>
    <row r="65" spans="1:10" ht="13.5" thickBot="1">
      <c r="A65" s="34">
        <v>21</v>
      </c>
      <c r="B65" s="35" t="s">
        <v>287</v>
      </c>
      <c r="C65" s="35" t="s">
        <v>288</v>
      </c>
      <c r="D65" s="35">
        <v>91</v>
      </c>
      <c r="E65" s="37" t="s">
        <v>203</v>
      </c>
      <c r="F65" s="37">
        <v>90</v>
      </c>
      <c r="G65" s="52">
        <v>60</v>
      </c>
      <c r="H65" s="52">
        <v>57</v>
      </c>
      <c r="I65" s="51"/>
      <c r="J65" s="38" t="s">
        <v>175</v>
      </c>
    </row>
    <row r="66" spans="1:10" ht="12.75">
      <c r="A66" s="4"/>
      <c r="B66" s="1"/>
      <c r="C66" s="1"/>
      <c r="D66" s="1"/>
      <c r="E66" s="1"/>
      <c r="F66" s="4"/>
      <c r="G66" s="4"/>
      <c r="H66" s="4"/>
      <c r="I66" s="5"/>
      <c r="J66" s="2"/>
    </row>
    <row r="68" spans="1:7" ht="12.75">
      <c r="A68" t="s">
        <v>178</v>
      </c>
      <c r="C68">
        <v>1</v>
      </c>
      <c r="E68" t="s">
        <v>254</v>
      </c>
      <c r="G68">
        <v>12</v>
      </c>
    </row>
    <row r="69" spans="1:7" ht="12.75">
      <c r="A69" t="s">
        <v>255</v>
      </c>
      <c r="D69">
        <f>COUNTIF(D4:D40,"&lt;90")</f>
        <v>32</v>
      </c>
      <c r="E69" t="s">
        <v>256</v>
      </c>
      <c r="F69">
        <f>ROUNDDOWN(D69/2,0)</f>
        <v>16</v>
      </c>
      <c r="G69" t="s">
        <v>179</v>
      </c>
    </row>
    <row r="70" spans="3:8" ht="12.75">
      <c r="C70" s="3"/>
      <c r="D70" s="3"/>
      <c r="E70" s="3"/>
      <c r="F70" s="3"/>
      <c r="G70" s="3"/>
      <c r="H70" s="3"/>
    </row>
    <row r="71" spans="1:8" ht="12.75">
      <c r="A71" s="22" t="s">
        <v>257</v>
      </c>
      <c r="B71" s="22"/>
      <c r="C71" s="68"/>
      <c r="D71" s="68"/>
      <c r="E71" s="68">
        <f>IF(G68&lt;F69,F69,G68)</f>
        <v>16</v>
      </c>
      <c r="F71" s="68"/>
      <c r="G71" s="3"/>
      <c r="H71" s="3"/>
    </row>
    <row r="72" spans="1:8" ht="12.75">
      <c r="A72" t="s">
        <v>181</v>
      </c>
      <c r="C72" s="3"/>
      <c r="D72" s="3"/>
      <c r="E72" s="3">
        <f>SUM(G4:G19)</f>
        <v>1477</v>
      </c>
      <c r="F72" s="3"/>
      <c r="G72" s="3"/>
      <c r="H72" s="3"/>
    </row>
    <row r="73" spans="1:8" ht="12.75">
      <c r="A73" t="s">
        <v>182</v>
      </c>
      <c r="C73" s="3"/>
      <c r="D73" s="3"/>
      <c r="E73" s="76">
        <f>SUM(G20:G40)</f>
        <v>1732</v>
      </c>
      <c r="F73" s="3"/>
      <c r="G73" s="3"/>
      <c r="H73" s="3"/>
    </row>
    <row r="74" spans="1:8" ht="12.75">
      <c r="A74" t="s">
        <v>183</v>
      </c>
      <c r="C74" s="3"/>
      <c r="D74" s="3"/>
      <c r="E74" s="76">
        <f>SUM(E73*2%)</f>
        <v>34.64</v>
      </c>
      <c r="F74" s="3"/>
      <c r="G74" s="3"/>
      <c r="H74" s="3"/>
    </row>
    <row r="75" spans="1:8" ht="12.75">
      <c r="A75" t="s">
        <v>184</v>
      </c>
      <c r="C75" s="3"/>
      <c r="D75" s="3"/>
      <c r="E75" s="76">
        <f>SUM(E74+E72)</f>
        <v>1511.64</v>
      </c>
      <c r="F75" s="3"/>
      <c r="G75" s="3"/>
      <c r="H75" s="3"/>
    </row>
    <row r="76" spans="1:8" ht="13.5" thickBot="1">
      <c r="A76" s="67" t="s">
        <v>185</v>
      </c>
      <c r="B76" s="67"/>
      <c r="C76" s="67"/>
      <c r="D76" s="67"/>
      <c r="E76" s="71">
        <f>ROUNDDOWN(E75/E71,3)</f>
        <v>94.477</v>
      </c>
      <c r="F76" s="3"/>
      <c r="G76" s="3"/>
      <c r="H76" s="3"/>
    </row>
    <row r="77" ht="13.5" thickTop="1">
      <c r="E77" s="15"/>
    </row>
    <row r="79" spans="1:3" ht="12.75">
      <c r="A79" t="s">
        <v>262</v>
      </c>
      <c r="C79" s="24">
        <f>COUNTIF(F:F,"Fg")</f>
        <v>0</v>
      </c>
    </row>
    <row r="80" spans="1:3" ht="12.75">
      <c r="A80" t="s">
        <v>223</v>
      </c>
      <c r="C80" s="24">
        <f>COUNTIF(F:F,"Kar.")</f>
        <v>6</v>
      </c>
    </row>
    <row r="81" spans="1:5" ht="12.75">
      <c r="A81" s="3" t="s">
        <v>298</v>
      </c>
      <c r="B81" s="3"/>
      <c r="C81" s="4">
        <f>COUNTIF(F:F,"S")</f>
        <v>7</v>
      </c>
      <c r="D81" s="3"/>
      <c r="E81" s="3"/>
    </row>
    <row r="82" spans="1:5" ht="12.75">
      <c r="A82" s="3" t="s">
        <v>273</v>
      </c>
      <c r="B82" s="3"/>
      <c r="C82" s="4">
        <f>COUNTIF(F:F,"57 02")</f>
        <v>1</v>
      </c>
      <c r="D82" s="3"/>
      <c r="E82" s="3"/>
    </row>
    <row r="83" spans="1:5" ht="12.75">
      <c r="A83" s="3" t="s">
        <v>274</v>
      </c>
      <c r="B83" s="3"/>
      <c r="C83" s="4">
        <f>COUNTIF(F:F,"57 03")</f>
        <v>2</v>
      </c>
      <c r="D83" s="3"/>
      <c r="E83" s="3"/>
    </row>
    <row r="84" spans="1:5" ht="12.75">
      <c r="A84" s="3" t="s">
        <v>224</v>
      </c>
      <c r="B84" s="3"/>
      <c r="C84" s="4">
        <f>COUNTIF(F:F,"90")</f>
        <v>42</v>
      </c>
      <c r="D84" s="3"/>
      <c r="E84" s="3"/>
    </row>
    <row r="85" spans="1:5" ht="13.5" thickBot="1">
      <c r="A85" s="3"/>
      <c r="B85" s="74" t="s">
        <v>180</v>
      </c>
      <c r="C85" s="74">
        <f>SUM(C79:C84)</f>
        <v>58</v>
      </c>
      <c r="D85" s="3"/>
      <c r="E85" s="3"/>
    </row>
    <row r="86" spans="1:5" ht="13.5" thickTop="1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2">
      <selection activeCell="C17" sqref="C17"/>
    </sheetView>
  </sheetViews>
  <sheetFormatPr defaultColWidth="11.421875" defaultRowHeight="12.75"/>
  <cols>
    <col min="1" max="1" width="5.28125" style="0" bestFit="1" customWidth="1"/>
    <col min="2" max="2" width="23.00390625" style="0" customWidth="1"/>
    <col min="3" max="3" width="10.8515625" style="0" bestFit="1" customWidth="1"/>
    <col min="4" max="4" width="4.28125" style="0" customWidth="1"/>
    <col min="5" max="5" width="14.7109375" style="0" customWidth="1"/>
    <col min="6" max="6" width="7.7109375" style="0" bestFit="1" customWidth="1"/>
    <col min="7" max="7" width="4.8515625" style="0" bestFit="1" customWidth="1"/>
    <col min="8" max="8" width="4.8515625" style="0" customWidth="1"/>
    <col min="9" max="9" width="4.57421875" style="0" hidden="1" customWidth="1"/>
    <col min="10" max="10" width="4.28125" style="24" bestFit="1" customWidth="1"/>
    <col min="11" max="11" width="2.28125" style="0" customWidth="1"/>
  </cols>
  <sheetData>
    <row r="2" ht="26.25">
      <c r="A2" s="13" t="str">
        <f>'SV Sennwald'!A2</f>
        <v>Rangliste Verbandsschiessen 2010</v>
      </c>
    </row>
    <row r="4" ht="13.5" thickBot="1"/>
    <row r="5" spans="1:10" ht="13.5" thickBot="1">
      <c r="A5" s="56" t="s">
        <v>139</v>
      </c>
      <c r="B5" s="57" t="s">
        <v>0</v>
      </c>
      <c r="C5" s="57" t="s">
        <v>22</v>
      </c>
      <c r="D5" s="59" t="s">
        <v>46</v>
      </c>
      <c r="E5" s="59" t="s">
        <v>47</v>
      </c>
      <c r="F5" s="59" t="s">
        <v>55</v>
      </c>
      <c r="G5" s="59" t="s">
        <v>57</v>
      </c>
      <c r="H5" s="59" t="s">
        <v>253</v>
      </c>
      <c r="I5" s="59" t="s">
        <v>140</v>
      </c>
      <c r="J5" s="58" t="s">
        <v>141</v>
      </c>
    </row>
    <row r="6" spans="1:10" ht="12.75">
      <c r="A6" s="29">
        <v>1</v>
      </c>
      <c r="B6" s="30" t="s">
        <v>21</v>
      </c>
      <c r="C6" s="30" t="s">
        <v>31</v>
      </c>
      <c r="D6" s="32">
        <v>78</v>
      </c>
      <c r="E6" s="32" t="s">
        <v>49</v>
      </c>
      <c r="F6" s="32">
        <v>90</v>
      </c>
      <c r="G6" s="77">
        <v>93</v>
      </c>
      <c r="H6" s="77">
        <v>93</v>
      </c>
      <c r="I6" s="78"/>
      <c r="J6" s="33" t="s">
        <v>177</v>
      </c>
    </row>
    <row r="7" spans="1:10" ht="12.75">
      <c r="A7" s="39">
        <v>2</v>
      </c>
      <c r="B7" s="7" t="s">
        <v>305</v>
      </c>
      <c r="C7" s="7" t="s">
        <v>76</v>
      </c>
      <c r="D7" s="6">
        <v>68</v>
      </c>
      <c r="E7" s="6" t="s">
        <v>49</v>
      </c>
      <c r="F7" s="17" t="s">
        <v>138</v>
      </c>
      <c r="G7" s="6">
        <v>92</v>
      </c>
      <c r="H7" s="6">
        <v>96</v>
      </c>
      <c r="I7" s="8"/>
      <c r="J7" s="40" t="s">
        <v>175</v>
      </c>
    </row>
    <row r="8" spans="1:10" ht="12.75">
      <c r="A8" s="39">
        <v>3</v>
      </c>
      <c r="B8" s="7" t="s">
        <v>8</v>
      </c>
      <c r="C8" s="7" t="s">
        <v>24</v>
      </c>
      <c r="D8" s="6">
        <v>63</v>
      </c>
      <c r="E8" s="6" t="s">
        <v>49</v>
      </c>
      <c r="F8" s="17">
        <v>90</v>
      </c>
      <c r="G8" s="6">
        <v>91</v>
      </c>
      <c r="H8" s="6">
        <v>96</v>
      </c>
      <c r="I8" s="8"/>
      <c r="J8" s="40" t="s">
        <v>177</v>
      </c>
    </row>
    <row r="9" spans="1:10" ht="12.75">
      <c r="A9" s="39">
        <v>4</v>
      </c>
      <c r="B9" s="10" t="s">
        <v>78</v>
      </c>
      <c r="C9" s="10" t="s">
        <v>76</v>
      </c>
      <c r="D9" s="17">
        <v>57</v>
      </c>
      <c r="E9" s="17" t="s">
        <v>49</v>
      </c>
      <c r="F9" s="17">
        <v>90</v>
      </c>
      <c r="G9" s="6">
        <v>91</v>
      </c>
      <c r="H9" s="6">
        <v>96</v>
      </c>
      <c r="I9" s="8"/>
      <c r="J9" s="40" t="s">
        <v>177</v>
      </c>
    </row>
    <row r="10" spans="1:10" ht="12.75">
      <c r="A10" s="39">
        <v>5</v>
      </c>
      <c r="B10" s="10" t="s">
        <v>78</v>
      </c>
      <c r="C10" s="10" t="s">
        <v>116</v>
      </c>
      <c r="D10" s="17">
        <v>62</v>
      </c>
      <c r="E10" s="17" t="s">
        <v>49</v>
      </c>
      <c r="F10" s="17">
        <v>90</v>
      </c>
      <c r="G10" s="6">
        <v>88</v>
      </c>
      <c r="H10" s="6">
        <v>97</v>
      </c>
      <c r="I10" s="8"/>
      <c r="J10" s="40" t="s">
        <v>177</v>
      </c>
    </row>
    <row r="11" spans="1:10" ht="12.75">
      <c r="A11" s="39">
        <v>6</v>
      </c>
      <c r="B11" s="7" t="s">
        <v>8</v>
      </c>
      <c r="C11" s="7" t="s">
        <v>252</v>
      </c>
      <c r="D11" s="6">
        <v>71</v>
      </c>
      <c r="E11" s="6" t="s">
        <v>49</v>
      </c>
      <c r="F11" s="17">
        <v>90</v>
      </c>
      <c r="G11" s="6">
        <v>87</v>
      </c>
      <c r="H11" s="6">
        <v>99</v>
      </c>
      <c r="I11" s="8"/>
      <c r="J11" s="40" t="s">
        <v>175</v>
      </c>
    </row>
    <row r="12" spans="1:10" ht="12.75">
      <c r="A12" s="39">
        <v>7</v>
      </c>
      <c r="B12" s="10" t="s">
        <v>8</v>
      </c>
      <c r="C12" s="10" t="s">
        <v>33</v>
      </c>
      <c r="D12" s="17">
        <v>69</v>
      </c>
      <c r="E12" s="17" t="s">
        <v>49</v>
      </c>
      <c r="F12" s="17">
        <v>90</v>
      </c>
      <c r="G12" s="6">
        <v>87</v>
      </c>
      <c r="H12" s="6">
        <v>90</v>
      </c>
      <c r="I12" s="8"/>
      <c r="J12" s="40" t="s">
        <v>177</v>
      </c>
    </row>
    <row r="13" spans="1:10" ht="12.75">
      <c r="A13" s="39">
        <v>8</v>
      </c>
      <c r="B13" s="10" t="s">
        <v>6</v>
      </c>
      <c r="C13" s="10" t="s">
        <v>29</v>
      </c>
      <c r="D13" s="17">
        <v>54</v>
      </c>
      <c r="E13" s="17" t="s">
        <v>49</v>
      </c>
      <c r="F13" s="17" t="s">
        <v>278</v>
      </c>
      <c r="G13" s="6">
        <v>85</v>
      </c>
      <c r="H13" s="6">
        <v>97</v>
      </c>
      <c r="I13" s="8"/>
      <c r="J13" s="40" t="s">
        <v>177</v>
      </c>
    </row>
    <row r="14" spans="1:10" ht="12.75">
      <c r="A14" s="39">
        <v>9</v>
      </c>
      <c r="B14" s="10" t="s">
        <v>21</v>
      </c>
      <c r="C14" s="10" t="s">
        <v>45</v>
      </c>
      <c r="D14" s="17">
        <v>79</v>
      </c>
      <c r="E14" s="17" t="s">
        <v>49</v>
      </c>
      <c r="F14" s="17">
        <v>90</v>
      </c>
      <c r="G14" s="6">
        <v>85</v>
      </c>
      <c r="H14" s="6">
        <v>90</v>
      </c>
      <c r="I14" s="8"/>
      <c r="J14" s="40" t="s">
        <v>175</v>
      </c>
    </row>
    <row r="15" spans="1:10" ht="12.75">
      <c r="A15" s="39">
        <v>10</v>
      </c>
      <c r="B15" s="7" t="s">
        <v>306</v>
      </c>
      <c r="C15" s="7" t="s">
        <v>307</v>
      </c>
      <c r="D15" s="6">
        <v>66</v>
      </c>
      <c r="E15" s="6" t="s">
        <v>49</v>
      </c>
      <c r="F15" s="17" t="s">
        <v>278</v>
      </c>
      <c r="G15" s="6">
        <v>84</v>
      </c>
      <c r="H15" s="6">
        <v>98</v>
      </c>
      <c r="I15" s="8"/>
      <c r="J15" s="40" t="s">
        <v>175</v>
      </c>
    </row>
    <row r="16" spans="1:10" ht="12.75">
      <c r="A16" s="39">
        <v>11</v>
      </c>
      <c r="B16" s="7" t="s">
        <v>236</v>
      </c>
      <c r="C16" s="7" t="s">
        <v>206</v>
      </c>
      <c r="D16" s="6">
        <v>77</v>
      </c>
      <c r="E16" s="6" t="s">
        <v>49</v>
      </c>
      <c r="F16" s="17">
        <v>90</v>
      </c>
      <c r="G16" s="6">
        <v>84</v>
      </c>
      <c r="H16" s="6">
        <v>88</v>
      </c>
      <c r="I16" s="8"/>
      <c r="J16" s="40" t="s">
        <v>175</v>
      </c>
    </row>
    <row r="17" spans="1:10" ht="12.75">
      <c r="A17" s="39">
        <v>12</v>
      </c>
      <c r="B17" s="10" t="s">
        <v>8</v>
      </c>
      <c r="C17" s="10" t="s">
        <v>171</v>
      </c>
      <c r="D17" s="17">
        <v>68</v>
      </c>
      <c r="E17" s="17" t="s">
        <v>49</v>
      </c>
      <c r="F17" s="17">
        <v>90</v>
      </c>
      <c r="G17" s="6">
        <v>84</v>
      </c>
      <c r="H17" s="6">
        <v>87</v>
      </c>
      <c r="I17" s="8"/>
      <c r="J17" s="40" t="s">
        <v>177</v>
      </c>
    </row>
    <row r="18" spans="1:10" ht="12.75">
      <c r="A18" s="39">
        <v>13</v>
      </c>
      <c r="B18" s="10" t="s">
        <v>1</v>
      </c>
      <c r="C18" s="10" t="s">
        <v>24</v>
      </c>
      <c r="D18" s="17">
        <v>59</v>
      </c>
      <c r="E18" s="17" t="s">
        <v>49</v>
      </c>
      <c r="F18" s="17">
        <v>90</v>
      </c>
      <c r="G18" s="6">
        <v>81</v>
      </c>
      <c r="H18" s="6">
        <v>91</v>
      </c>
      <c r="I18" s="8"/>
      <c r="J18" s="40" t="s">
        <v>175</v>
      </c>
    </row>
    <row r="19" spans="1:10" ht="12.75">
      <c r="A19" s="39">
        <v>14</v>
      </c>
      <c r="B19" s="10" t="s">
        <v>8</v>
      </c>
      <c r="C19" s="10" t="s">
        <v>41</v>
      </c>
      <c r="D19" s="17">
        <v>63</v>
      </c>
      <c r="E19" s="17" t="s">
        <v>49</v>
      </c>
      <c r="F19" s="17">
        <v>90</v>
      </c>
      <c r="G19" s="6">
        <v>80</v>
      </c>
      <c r="H19" s="6">
        <v>89</v>
      </c>
      <c r="I19" s="8"/>
      <c r="J19" s="40" t="s">
        <v>175</v>
      </c>
    </row>
    <row r="20" spans="1:10" ht="12.75">
      <c r="A20" s="39">
        <v>15</v>
      </c>
      <c r="B20" s="10" t="s">
        <v>199</v>
      </c>
      <c r="C20" s="10" t="s">
        <v>176</v>
      </c>
      <c r="D20" s="17">
        <v>36</v>
      </c>
      <c r="E20" s="17" t="s">
        <v>49</v>
      </c>
      <c r="F20" s="17" t="s">
        <v>278</v>
      </c>
      <c r="G20" s="6">
        <v>77</v>
      </c>
      <c r="H20" s="6">
        <v>71</v>
      </c>
      <c r="I20" s="8"/>
      <c r="J20" s="40" t="s">
        <v>175</v>
      </c>
    </row>
    <row r="21" spans="1:10" ht="12.75">
      <c r="A21" s="39">
        <v>16</v>
      </c>
      <c r="B21" s="7" t="s">
        <v>308</v>
      </c>
      <c r="C21" s="7" t="s">
        <v>309</v>
      </c>
      <c r="D21" s="6">
        <v>63</v>
      </c>
      <c r="E21" s="6" t="s">
        <v>49</v>
      </c>
      <c r="F21" s="17" t="s">
        <v>269</v>
      </c>
      <c r="G21" s="6">
        <v>75</v>
      </c>
      <c r="H21" s="6">
        <v>92</v>
      </c>
      <c r="I21" s="8"/>
      <c r="J21" s="40" t="s">
        <v>175</v>
      </c>
    </row>
    <row r="22" spans="1:10" ht="13.5" thickBot="1">
      <c r="A22" s="34">
        <v>17</v>
      </c>
      <c r="B22" s="79" t="s">
        <v>78</v>
      </c>
      <c r="C22" s="79" t="s">
        <v>29</v>
      </c>
      <c r="D22" s="52">
        <v>76</v>
      </c>
      <c r="E22" s="52" t="s">
        <v>49</v>
      </c>
      <c r="F22" s="37">
        <v>90</v>
      </c>
      <c r="G22" s="52">
        <v>63</v>
      </c>
      <c r="H22" s="52">
        <v>78</v>
      </c>
      <c r="I22" s="51"/>
      <c r="J22" s="38" t="s">
        <v>175</v>
      </c>
    </row>
    <row r="23" spans="1:10" ht="12.75">
      <c r="A23" s="4"/>
      <c r="B23" s="1"/>
      <c r="C23" s="1"/>
      <c r="D23" s="2"/>
      <c r="E23" s="2"/>
      <c r="F23" s="4"/>
      <c r="G23" s="2"/>
      <c r="H23" s="2"/>
      <c r="I23" s="5"/>
      <c r="J23" s="4"/>
    </row>
    <row r="24" spans="1:10" ht="12.75">
      <c r="A24" s="4"/>
      <c r="B24" s="1"/>
      <c r="C24" s="1"/>
      <c r="D24" s="2"/>
      <c r="E24" s="2"/>
      <c r="F24" s="4"/>
      <c r="G24" s="2"/>
      <c r="H24" s="2"/>
      <c r="I24" s="5"/>
      <c r="J24" s="4"/>
    </row>
    <row r="25" spans="1:10" ht="12.75">
      <c r="A25" s="4"/>
      <c r="B25" s="1"/>
      <c r="C25" s="1"/>
      <c r="D25" s="1"/>
      <c r="E25" s="1"/>
      <c r="F25" s="43"/>
      <c r="G25" s="2"/>
      <c r="H25" s="2"/>
      <c r="I25" s="5"/>
      <c r="J25" s="4"/>
    </row>
    <row r="26" spans="1:10" ht="12.75">
      <c r="A26" s="4"/>
      <c r="B26" s="1"/>
      <c r="C26" s="1"/>
      <c r="D26" s="1"/>
      <c r="E26" s="1"/>
      <c r="F26" s="43"/>
      <c r="G26" s="2"/>
      <c r="H26" s="2"/>
      <c r="I26" s="5"/>
      <c r="J26" s="4"/>
    </row>
    <row r="27" ht="12.75">
      <c r="A27" s="4"/>
    </row>
    <row r="29" spans="1:7" ht="12.75">
      <c r="A29" t="s">
        <v>178</v>
      </c>
      <c r="C29">
        <v>4</v>
      </c>
      <c r="E29" t="s">
        <v>254</v>
      </c>
      <c r="G29">
        <v>6</v>
      </c>
    </row>
    <row r="30" spans="1:7" ht="12.75">
      <c r="A30" t="s">
        <v>255</v>
      </c>
      <c r="D30">
        <f>COUNTIF(D6:D22,"&lt;90")</f>
        <v>17</v>
      </c>
      <c r="E30" s="70" t="s">
        <v>256</v>
      </c>
      <c r="F30">
        <f>ROUNDDOWN(D30/2,0)</f>
        <v>8</v>
      </c>
      <c r="G30" t="s">
        <v>179</v>
      </c>
    </row>
    <row r="31" spans="3:8" ht="12.75">
      <c r="C31" s="3"/>
      <c r="D31" s="3"/>
      <c r="E31" s="3"/>
      <c r="F31" s="3"/>
      <c r="G31" s="3"/>
      <c r="H31" s="3"/>
    </row>
    <row r="32" spans="1:8" ht="12.75">
      <c r="A32" s="22" t="s">
        <v>257</v>
      </c>
      <c r="B32" s="22"/>
      <c r="C32" s="68"/>
      <c r="D32" s="68"/>
      <c r="E32" s="68">
        <f>IF(G29&lt;F30,F30,G29)</f>
        <v>8</v>
      </c>
      <c r="F32" s="68"/>
      <c r="G32" s="3"/>
      <c r="H32" s="3"/>
    </row>
    <row r="33" spans="1:8" ht="12.75">
      <c r="A33" t="s">
        <v>181</v>
      </c>
      <c r="C33" s="3"/>
      <c r="D33" s="3"/>
      <c r="E33" s="3">
        <f>SUM(G6:G13)</f>
        <v>714</v>
      </c>
      <c r="F33" s="3"/>
      <c r="G33" s="3"/>
      <c r="H33" s="3"/>
    </row>
    <row r="34" spans="1:8" ht="12.75">
      <c r="A34" t="s">
        <v>182</v>
      </c>
      <c r="C34" s="3"/>
      <c r="D34" s="3"/>
      <c r="E34" s="76">
        <f>SUM(G14:G22)</f>
        <v>713</v>
      </c>
      <c r="F34" s="3"/>
      <c r="G34" s="3"/>
      <c r="H34" s="3"/>
    </row>
    <row r="35" spans="1:8" ht="12.75">
      <c r="A35" t="s">
        <v>183</v>
      </c>
      <c r="C35" s="3"/>
      <c r="D35" s="3"/>
      <c r="E35" s="76">
        <f>SUM(E34*2%)</f>
        <v>14.26</v>
      </c>
      <c r="F35" s="3"/>
      <c r="G35" s="3"/>
      <c r="H35" s="3"/>
    </row>
    <row r="36" spans="1:8" ht="12.75">
      <c r="A36" t="s">
        <v>184</v>
      </c>
      <c r="C36" s="3"/>
      <c r="D36" s="3"/>
      <c r="E36" s="76">
        <f>SUM(E35+E33)</f>
        <v>728.26</v>
      </c>
      <c r="F36" s="3"/>
      <c r="G36" s="3"/>
      <c r="H36" s="3"/>
    </row>
    <row r="37" spans="1:8" ht="13.5" thickBot="1">
      <c r="A37" s="67" t="s">
        <v>185</v>
      </c>
      <c r="B37" s="67"/>
      <c r="C37" s="67"/>
      <c r="D37" s="67"/>
      <c r="E37" s="71">
        <f>ROUNDDOWN(E36/E32,3)</f>
        <v>91.032</v>
      </c>
      <c r="F37" s="3"/>
      <c r="G37" s="3"/>
      <c r="H37" s="3"/>
    </row>
    <row r="38" ht="13.5" thickTop="1">
      <c r="E38" s="15"/>
    </row>
    <row r="40" spans="1:3" ht="12.75">
      <c r="A40" t="s">
        <v>262</v>
      </c>
      <c r="C40" s="24">
        <f>COUNTIF(F:F,"Fg")</f>
        <v>0</v>
      </c>
    </row>
    <row r="41" spans="1:3" ht="12.75">
      <c r="A41" t="s">
        <v>223</v>
      </c>
      <c r="C41" s="24">
        <f>COUNTIF(F:F,"Kar.")</f>
        <v>0</v>
      </c>
    </row>
    <row r="42" spans="1:5" ht="12.75">
      <c r="A42" s="3" t="s">
        <v>298</v>
      </c>
      <c r="B42" s="3"/>
      <c r="C42" s="4">
        <f>COUNTIF(F:F,"S")</f>
        <v>1</v>
      </c>
      <c r="D42" s="3"/>
      <c r="E42" s="3"/>
    </row>
    <row r="43" spans="1:5" ht="12.75">
      <c r="A43" s="3" t="s">
        <v>273</v>
      </c>
      <c r="B43" s="3"/>
      <c r="C43" s="4">
        <f>COUNTIF(F:F,"57 02")</f>
        <v>1</v>
      </c>
      <c r="D43" s="3"/>
      <c r="E43" s="3"/>
    </row>
    <row r="44" spans="1:5" ht="12.75">
      <c r="A44" s="3" t="s">
        <v>274</v>
      </c>
      <c r="B44" s="3"/>
      <c r="C44" s="4">
        <f>COUNTIF(F:F,"57 03")</f>
        <v>3</v>
      </c>
      <c r="D44" s="3"/>
      <c r="E44" s="3"/>
    </row>
    <row r="45" spans="1:5" ht="12.75">
      <c r="A45" s="3" t="s">
        <v>224</v>
      </c>
      <c r="B45" s="3"/>
      <c r="C45" s="4">
        <f>COUNTIF(F:F,"90")</f>
        <v>12</v>
      </c>
      <c r="D45" s="3"/>
      <c r="E45" s="3"/>
    </row>
    <row r="46" spans="1:5" ht="13.5" thickBot="1">
      <c r="A46" s="3"/>
      <c r="B46" s="74" t="s">
        <v>180</v>
      </c>
      <c r="C46" s="74">
        <f>SUM(C40:C45)</f>
        <v>17</v>
      </c>
      <c r="D46" s="3"/>
      <c r="E46" s="3"/>
    </row>
    <row r="47" spans="1:5" ht="13.5" thickTop="1">
      <c r="A47" s="3"/>
      <c r="B47" s="3"/>
      <c r="C47" s="3"/>
      <c r="D47" s="3"/>
      <c r="E47" s="3"/>
    </row>
  </sheetData>
  <sheetProtection password="CCF0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B2" sqref="B2"/>
    </sheetView>
  </sheetViews>
  <sheetFormatPr defaultColWidth="11.421875" defaultRowHeight="12.75"/>
  <cols>
    <col min="1" max="1" width="5.28125" style="0" bestFit="1" customWidth="1"/>
    <col min="2" max="2" width="16.57421875" style="0" customWidth="1"/>
    <col min="3" max="3" width="15.00390625" style="26" bestFit="1" customWidth="1"/>
    <col min="4" max="4" width="12.00390625" style="0" bestFit="1" customWidth="1"/>
    <col min="5" max="5" width="10.28125" style="0" bestFit="1" customWidth="1"/>
    <col min="6" max="6" width="5.00390625" style="0" bestFit="1" customWidth="1"/>
    <col min="7" max="7" width="4.7109375" style="0" bestFit="1" customWidth="1"/>
    <col min="8" max="8" width="9.140625" style="73" customWidth="1"/>
    <col min="9" max="9" width="9.28125" style="84" customWidth="1"/>
  </cols>
  <sheetData>
    <row r="1" ht="27.75">
      <c r="B1" s="21" t="s">
        <v>312</v>
      </c>
    </row>
    <row r="4" spans="1:9" s="28" customFormat="1" ht="24">
      <c r="A4" s="81" t="s">
        <v>139</v>
      </c>
      <c r="B4" s="81" t="s">
        <v>47</v>
      </c>
      <c r="C4" s="81" t="s">
        <v>142</v>
      </c>
      <c r="D4" s="81" t="s">
        <v>0</v>
      </c>
      <c r="E4" s="81" t="s">
        <v>22</v>
      </c>
      <c r="F4" s="81" t="s">
        <v>46</v>
      </c>
      <c r="G4" s="81" t="s">
        <v>57</v>
      </c>
      <c r="H4" s="82" t="s">
        <v>266</v>
      </c>
      <c r="I4" s="83" t="s">
        <v>235</v>
      </c>
    </row>
    <row r="5" spans="1:9" ht="12.75">
      <c r="A5" s="11">
        <v>1</v>
      </c>
      <c r="B5" t="s">
        <v>52</v>
      </c>
      <c r="C5" s="26" t="s">
        <v>152</v>
      </c>
      <c r="D5" s="11" t="s">
        <v>313</v>
      </c>
      <c r="E5" s="11" t="s">
        <v>115</v>
      </c>
      <c r="F5" s="11">
        <v>88</v>
      </c>
      <c r="G5">
        <v>99</v>
      </c>
      <c r="I5" s="85">
        <v>100</v>
      </c>
    </row>
    <row r="6" spans="1:9" ht="12.75">
      <c r="A6" s="11"/>
      <c r="D6" s="11" t="s">
        <v>149</v>
      </c>
      <c r="E6" s="11" t="s">
        <v>150</v>
      </c>
      <c r="F6" s="11">
        <v>88</v>
      </c>
      <c r="G6">
        <v>96</v>
      </c>
      <c r="I6" s="85"/>
    </row>
    <row r="7" spans="1:9" ht="12.75">
      <c r="A7" s="11"/>
      <c r="D7" s="11" t="s">
        <v>107</v>
      </c>
      <c r="E7" s="11" t="s">
        <v>70</v>
      </c>
      <c r="F7" s="11">
        <v>85</v>
      </c>
      <c r="G7">
        <v>94</v>
      </c>
      <c r="I7" s="85"/>
    </row>
    <row r="8" spans="1:9" ht="12.75">
      <c r="A8" s="11"/>
      <c r="D8" s="11" t="s">
        <v>12</v>
      </c>
      <c r="E8" s="11" t="s">
        <v>100</v>
      </c>
      <c r="F8" s="11">
        <v>82</v>
      </c>
      <c r="G8">
        <v>92</v>
      </c>
      <c r="I8" s="85"/>
    </row>
    <row r="9" spans="1:9" ht="12.75">
      <c r="A9" s="11"/>
      <c r="D9" s="11" t="s">
        <v>82</v>
      </c>
      <c r="E9" s="11" t="s">
        <v>65</v>
      </c>
      <c r="F9" s="11">
        <v>66</v>
      </c>
      <c r="G9">
        <v>97</v>
      </c>
      <c r="I9" s="85"/>
    </row>
    <row r="10" spans="1:9" ht="13.5" thickBot="1">
      <c r="A10" s="11"/>
      <c r="H10" s="88">
        <f>SUM(G5:G9)</f>
        <v>478</v>
      </c>
      <c r="I10" s="85"/>
    </row>
    <row r="11" spans="1:9" ht="13.5" thickTop="1">
      <c r="A11" s="11">
        <v>2</v>
      </c>
      <c r="B11" s="50" t="s">
        <v>51</v>
      </c>
      <c r="C11" s="80" t="s">
        <v>215</v>
      </c>
      <c r="D11" s="11" t="s">
        <v>9</v>
      </c>
      <c r="E11" s="11" t="s">
        <v>69</v>
      </c>
      <c r="F11" s="11">
        <v>95</v>
      </c>
      <c r="G11" s="11">
        <v>91</v>
      </c>
      <c r="H11" s="87"/>
      <c r="I11" s="85">
        <v>80</v>
      </c>
    </row>
    <row r="12" spans="1:9" ht="12.75">
      <c r="A12" s="11"/>
      <c r="B12" s="50"/>
      <c r="C12" s="80"/>
      <c r="D12" s="11" t="s">
        <v>110</v>
      </c>
      <c r="E12" s="11" t="s">
        <v>135</v>
      </c>
      <c r="F12" s="11">
        <v>86</v>
      </c>
      <c r="G12" s="11">
        <v>99</v>
      </c>
      <c r="H12" s="87"/>
      <c r="I12" s="85"/>
    </row>
    <row r="13" spans="1:9" ht="12.75">
      <c r="A13" s="11"/>
      <c r="B13" s="50"/>
      <c r="C13" s="80"/>
      <c r="D13" s="11" t="s">
        <v>7</v>
      </c>
      <c r="E13" s="11" t="s">
        <v>30</v>
      </c>
      <c r="F13" s="11">
        <v>82</v>
      </c>
      <c r="G13" s="11">
        <v>90</v>
      </c>
      <c r="H13" s="87"/>
      <c r="I13" s="85"/>
    </row>
    <row r="14" spans="1:9" ht="12.75">
      <c r="A14" s="11"/>
      <c r="B14" s="50"/>
      <c r="C14" s="80"/>
      <c r="D14" s="11" t="s">
        <v>237</v>
      </c>
      <c r="E14" s="11" t="s">
        <v>101</v>
      </c>
      <c r="F14" s="11">
        <v>94</v>
      </c>
      <c r="G14" s="11">
        <v>92</v>
      </c>
      <c r="H14" s="87"/>
      <c r="I14" s="85"/>
    </row>
    <row r="15" spans="1:9" ht="12.75">
      <c r="A15" s="11"/>
      <c r="B15" s="50"/>
      <c r="C15" s="80"/>
      <c r="D15" s="11" t="s">
        <v>132</v>
      </c>
      <c r="E15" s="11" t="s">
        <v>126</v>
      </c>
      <c r="F15" s="11">
        <v>57</v>
      </c>
      <c r="G15" s="11">
        <v>96</v>
      </c>
      <c r="H15" s="87"/>
      <c r="I15" s="85"/>
    </row>
    <row r="16" spans="1:9" ht="13.5" thickBot="1">
      <c r="A16" s="11"/>
      <c r="B16" s="50"/>
      <c r="C16" s="80"/>
      <c r="D16" s="11"/>
      <c r="E16" s="11"/>
      <c r="F16" s="11"/>
      <c r="G16" s="11"/>
      <c r="H16" s="88">
        <f>SUM(G11:G15)</f>
        <v>468</v>
      </c>
      <c r="I16" s="85"/>
    </row>
    <row r="17" spans="1:9" ht="13.5" thickTop="1">
      <c r="A17" s="11">
        <v>3</v>
      </c>
      <c r="B17" s="50" t="s">
        <v>263</v>
      </c>
      <c r="C17" s="80" t="s">
        <v>172</v>
      </c>
      <c r="D17" s="12" t="s">
        <v>59</v>
      </c>
      <c r="E17" s="12" t="s">
        <v>174</v>
      </c>
      <c r="F17" s="12">
        <v>71</v>
      </c>
      <c r="G17" s="11">
        <v>98</v>
      </c>
      <c r="H17" s="87"/>
      <c r="I17" s="85">
        <v>60</v>
      </c>
    </row>
    <row r="18" spans="1:9" ht="12.75">
      <c r="A18" s="11"/>
      <c r="B18" s="50"/>
      <c r="C18" s="80"/>
      <c r="D18" s="12" t="s">
        <v>15</v>
      </c>
      <c r="E18" s="12" t="s">
        <v>69</v>
      </c>
      <c r="F18" s="12">
        <v>78</v>
      </c>
      <c r="G18" s="11">
        <v>97</v>
      </c>
      <c r="H18" s="87"/>
      <c r="I18" s="85"/>
    </row>
    <row r="19" spans="1:9" ht="12.75">
      <c r="A19" s="11"/>
      <c r="B19" s="50"/>
      <c r="C19" s="80"/>
      <c r="D19" s="12" t="s">
        <v>163</v>
      </c>
      <c r="E19" s="12" t="s">
        <v>71</v>
      </c>
      <c r="F19" s="12">
        <v>86</v>
      </c>
      <c r="G19" s="25">
        <v>95</v>
      </c>
      <c r="H19" s="87"/>
      <c r="I19" s="85"/>
    </row>
    <row r="20" spans="1:9" ht="12.75">
      <c r="A20" s="11"/>
      <c r="B20" s="50"/>
      <c r="C20" s="80"/>
      <c r="D20" s="12" t="s">
        <v>310</v>
      </c>
      <c r="E20" s="12" t="s">
        <v>311</v>
      </c>
      <c r="F20" s="12">
        <v>87</v>
      </c>
      <c r="G20" s="25">
        <v>91</v>
      </c>
      <c r="H20" s="87"/>
      <c r="I20" s="85"/>
    </row>
    <row r="21" spans="1:9" ht="12.75">
      <c r="A21" s="11"/>
      <c r="B21" s="50"/>
      <c r="C21" s="80"/>
      <c r="D21" s="12" t="s">
        <v>59</v>
      </c>
      <c r="E21" s="12" t="s">
        <v>133</v>
      </c>
      <c r="F21" s="12">
        <v>88</v>
      </c>
      <c r="G21" s="25">
        <v>86</v>
      </c>
      <c r="H21" s="87"/>
      <c r="I21" s="85"/>
    </row>
    <row r="22" spans="1:9" ht="13.5" thickBot="1">
      <c r="A22" s="11"/>
      <c r="B22" s="50"/>
      <c r="C22" s="80"/>
      <c r="D22" s="11"/>
      <c r="E22" s="11"/>
      <c r="F22" s="11"/>
      <c r="G22" s="11"/>
      <c r="H22" s="88">
        <f>SUM(G17:G21)</f>
        <v>467</v>
      </c>
      <c r="I22" s="85"/>
    </row>
    <row r="23" spans="1:9" ht="13.5" thickTop="1">
      <c r="A23" s="11">
        <v>4</v>
      </c>
      <c r="B23" s="50" t="s">
        <v>52</v>
      </c>
      <c r="C23" s="80" t="s">
        <v>148</v>
      </c>
      <c r="D23" s="11" t="s">
        <v>12</v>
      </c>
      <c r="E23" s="11" t="s">
        <v>153</v>
      </c>
      <c r="F23" s="11">
        <v>90</v>
      </c>
      <c r="G23" s="11">
        <v>88</v>
      </c>
      <c r="H23" s="87"/>
      <c r="I23" s="85">
        <v>50</v>
      </c>
    </row>
    <row r="24" spans="1:9" ht="12.75">
      <c r="A24" s="11"/>
      <c r="B24" s="50"/>
      <c r="C24" s="80"/>
      <c r="D24" s="11" t="s">
        <v>145</v>
      </c>
      <c r="E24" s="11" t="s">
        <v>189</v>
      </c>
      <c r="F24" s="11">
        <v>89</v>
      </c>
      <c r="G24" s="11">
        <v>88</v>
      </c>
      <c r="H24" s="87"/>
      <c r="I24" s="85"/>
    </row>
    <row r="25" spans="1:9" ht="12.75">
      <c r="A25" s="11"/>
      <c r="B25" s="50"/>
      <c r="C25" s="80"/>
      <c r="D25" s="11" t="s">
        <v>193</v>
      </c>
      <c r="E25" s="11" t="s">
        <v>36</v>
      </c>
      <c r="F25" s="11">
        <v>89</v>
      </c>
      <c r="G25" s="11">
        <v>89</v>
      </c>
      <c r="H25" s="87"/>
      <c r="I25" s="85"/>
    </row>
    <row r="26" spans="1:9" ht="12.75">
      <c r="A26" s="11"/>
      <c r="B26" s="50"/>
      <c r="C26" s="80"/>
      <c r="D26" s="11" t="s">
        <v>127</v>
      </c>
      <c r="E26" s="11" t="s">
        <v>33</v>
      </c>
      <c r="F26" s="11">
        <v>48</v>
      </c>
      <c r="G26" s="11">
        <v>89</v>
      </c>
      <c r="H26" s="87"/>
      <c r="I26" s="85"/>
    </row>
    <row r="27" spans="1:9" ht="12.75">
      <c r="A27" s="11"/>
      <c r="B27" s="50"/>
      <c r="C27" s="80"/>
      <c r="D27" s="11" t="s">
        <v>128</v>
      </c>
      <c r="E27" s="11" t="s">
        <v>91</v>
      </c>
      <c r="F27" s="11">
        <v>42</v>
      </c>
      <c r="G27" s="11">
        <v>91</v>
      </c>
      <c r="H27" s="87"/>
      <c r="I27" s="85"/>
    </row>
    <row r="28" spans="1:9" ht="13.5" thickBot="1">
      <c r="A28" s="11"/>
      <c r="B28" s="50"/>
      <c r="C28" s="80"/>
      <c r="D28" s="11"/>
      <c r="E28" s="11"/>
      <c r="F28" s="11"/>
      <c r="G28" s="11"/>
      <c r="H28" s="88">
        <f>SUM(G23:G27)</f>
        <v>445</v>
      </c>
      <c r="I28" s="85"/>
    </row>
    <row r="29" spans="1:9" ht="13.5" thickTop="1">
      <c r="A29" s="11">
        <v>5</v>
      </c>
      <c r="B29" s="50" t="s">
        <v>52</v>
      </c>
      <c r="C29" s="80" t="s">
        <v>147</v>
      </c>
      <c r="D29" s="11" t="s">
        <v>285</v>
      </c>
      <c r="E29" s="11" t="s">
        <v>70</v>
      </c>
      <c r="F29" s="11">
        <v>94</v>
      </c>
      <c r="G29" s="11">
        <v>83</v>
      </c>
      <c r="H29" s="87"/>
      <c r="I29" s="85">
        <v>45</v>
      </c>
    </row>
    <row r="30" spans="1:9" ht="12.75">
      <c r="A30" s="11"/>
      <c r="B30" s="50"/>
      <c r="C30" s="80"/>
      <c r="D30" s="11" t="s">
        <v>240</v>
      </c>
      <c r="E30" s="11" t="s">
        <v>241</v>
      </c>
      <c r="F30" s="11">
        <v>94</v>
      </c>
      <c r="G30" s="11">
        <v>91</v>
      </c>
      <c r="H30" s="87"/>
      <c r="I30" s="85"/>
    </row>
    <row r="31" spans="1:9" ht="12.75">
      <c r="A31" s="11"/>
      <c r="B31" s="50"/>
      <c r="C31" s="80"/>
      <c r="D31" s="11" t="s">
        <v>12</v>
      </c>
      <c r="E31" s="11" t="s">
        <v>28</v>
      </c>
      <c r="F31" s="11">
        <v>94</v>
      </c>
      <c r="G31" s="11">
        <v>84</v>
      </c>
      <c r="H31" s="87"/>
      <c r="I31" s="85"/>
    </row>
    <row r="32" spans="1:9" ht="12.75">
      <c r="A32" s="11"/>
      <c r="B32" s="50"/>
      <c r="C32" s="80"/>
      <c r="D32" s="11" t="s">
        <v>12</v>
      </c>
      <c r="E32" s="11" t="s">
        <v>134</v>
      </c>
      <c r="F32" s="11">
        <v>54</v>
      </c>
      <c r="G32" s="11">
        <v>91</v>
      </c>
      <c r="H32" s="87"/>
      <c r="I32" s="85"/>
    </row>
    <row r="33" spans="1:9" ht="12.75">
      <c r="A33" s="11"/>
      <c r="B33" s="50"/>
      <c r="C33" s="80"/>
      <c r="D33" s="11" t="s">
        <v>15</v>
      </c>
      <c r="E33" s="11" t="s">
        <v>76</v>
      </c>
      <c r="F33" s="11">
        <v>53</v>
      </c>
      <c r="G33" s="11">
        <v>87</v>
      </c>
      <c r="H33" s="87"/>
      <c r="I33" s="85"/>
    </row>
    <row r="34" spans="1:9" ht="13.5" thickBot="1">
      <c r="A34" s="11"/>
      <c r="B34" s="50"/>
      <c r="C34" s="80"/>
      <c r="D34" s="11"/>
      <c r="E34" s="11"/>
      <c r="F34" s="11"/>
      <c r="G34" s="11"/>
      <c r="H34" s="88">
        <f>SUM(G29:G33)</f>
        <v>436</v>
      </c>
      <c r="I34" s="85"/>
    </row>
    <row r="35" spans="1:9" ht="13.5" thickTop="1">
      <c r="A35" s="11">
        <v>6</v>
      </c>
      <c r="B35" s="50" t="s">
        <v>52</v>
      </c>
      <c r="C35" s="80" t="s">
        <v>219</v>
      </c>
      <c r="D35" s="11" t="s">
        <v>193</v>
      </c>
      <c r="E35" s="11" t="s">
        <v>97</v>
      </c>
      <c r="F35" s="11">
        <v>93</v>
      </c>
      <c r="G35" s="11">
        <v>90</v>
      </c>
      <c r="H35" s="87"/>
      <c r="I35" s="85">
        <v>40</v>
      </c>
    </row>
    <row r="36" spans="1:9" ht="12.75">
      <c r="A36" s="11"/>
      <c r="B36" s="50"/>
      <c r="C36" s="80"/>
      <c r="D36" s="11" t="s">
        <v>205</v>
      </c>
      <c r="E36" s="11" t="s">
        <v>206</v>
      </c>
      <c r="F36" s="11">
        <v>92</v>
      </c>
      <c r="G36" s="11">
        <v>89</v>
      </c>
      <c r="H36" s="87"/>
      <c r="I36" s="85"/>
    </row>
    <row r="37" spans="1:9" ht="12.75">
      <c r="A37" s="11"/>
      <c r="B37" s="50"/>
      <c r="C37" s="80"/>
      <c r="D37" s="11" t="s">
        <v>188</v>
      </c>
      <c r="E37" s="11" t="s">
        <v>28</v>
      </c>
      <c r="F37" s="11">
        <v>91</v>
      </c>
      <c r="G37" s="11">
        <v>83</v>
      </c>
      <c r="H37" s="87"/>
      <c r="I37" s="85"/>
    </row>
    <row r="38" spans="1:9" ht="12.75">
      <c r="A38" s="11"/>
      <c r="B38" s="50"/>
      <c r="C38" s="80"/>
      <c r="D38" s="11" t="s">
        <v>129</v>
      </c>
      <c r="E38" s="11" t="s">
        <v>36</v>
      </c>
      <c r="F38" s="11">
        <v>81</v>
      </c>
      <c r="G38" s="11">
        <v>79</v>
      </c>
      <c r="H38" s="87"/>
      <c r="I38" s="85"/>
    </row>
    <row r="39" spans="1:9" ht="12.75">
      <c r="A39" s="11"/>
      <c r="B39" s="50"/>
      <c r="C39" s="80"/>
      <c r="D39" s="11" t="s">
        <v>186</v>
      </c>
      <c r="E39" s="11" t="s">
        <v>187</v>
      </c>
      <c r="F39" s="11">
        <v>61</v>
      </c>
      <c r="G39" s="11">
        <v>93</v>
      </c>
      <c r="H39" s="87"/>
      <c r="I39" s="85"/>
    </row>
    <row r="40" spans="1:9" ht="13.5" thickBot="1">
      <c r="A40" s="11"/>
      <c r="B40" s="50"/>
      <c r="C40" s="80"/>
      <c r="D40" s="11"/>
      <c r="E40" s="11"/>
      <c r="F40" s="11"/>
      <c r="G40" s="11"/>
      <c r="H40" s="88">
        <f>SUM(G35:G39)</f>
        <v>434</v>
      </c>
      <c r="I40" s="85"/>
    </row>
    <row r="41" spans="1:9" ht="13.5" thickTop="1">
      <c r="A41" s="11">
        <v>7</v>
      </c>
      <c r="B41" s="50" t="s">
        <v>53</v>
      </c>
      <c r="C41" s="80" t="s">
        <v>265</v>
      </c>
      <c r="D41" s="12" t="s">
        <v>20</v>
      </c>
      <c r="E41" s="12" t="s">
        <v>97</v>
      </c>
      <c r="F41" s="12">
        <v>85</v>
      </c>
      <c r="G41" s="11">
        <v>87</v>
      </c>
      <c r="H41" s="87"/>
      <c r="I41" s="85">
        <v>35</v>
      </c>
    </row>
    <row r="42" spans="1:9" ht="12.75">
      <c r="A42" s="11"/>
      <c r="B42" s="50"/>
      <c r="C42" s="80"/>
      <c r="D42" s="12" t="s">
        <v>5</v>
      </c>
      <c r="E42" s="12" t="s">
        <v>72</v>
      </c>
      <c r="F42" s="12">
        <v>54</v>
      </c>
      <c r="G42" s="11">
        <v>90</v>
      </c>
      <c r="H42" s="87"/>
      <c r="I42" s="85"/>
    </row>
    <row r="43" spans="1:9" ht="12.75">
      <c r="A43" s="11"/>
      <c r="B43" s="50"/>
      <c r="C43" s="80"/>
      <c r="D43" s="12" t="s">
        <v>5</v>
      </c>
      <c r="E43" s="12" t="s">
        <v>135</v>
      </c>
      <c r="F43" s="12">
        <v>92</v>
      </c>
      <c r="G43" s="11">
        <v>91</v>
      </c>
      <c r="H43" s="87"/>
      <c r="I43" s="85"/>
    </row>
    <row r="44" spans="1:9" ht="12.75">
      <c r="A44" s="11"/>
      <c r="B44" s="50"/>
      <c r="C44" s="80"/>
      <c r="D44" s="12" t="s">
        <v>5</v>
      </c>
      <c r="E44" s="12" t="s">
        <v>213</v>
      </c>
      <c r="F44" s="12">
        <v>94</v>
      </c>
      <c r="G44" s="11">
        <v>82</v>
      </c>
      <c r="H44" s="87"/>
      <c r="I44" s="85"/>
    </row>
    <row r="45" spans="1:9" ht="12.75">
      <c r="A45" s="11"/>
      <c r="B45" s="50"/>
      <c r="C45" s="80"/>
      <c r="D45" s="12" t="s">
        <v>210</v>
      </c>
      <c r="E45" s="12" t="s">
        <v>211</v>
      </c>
      <c r="F45" s="12">
        <v>90</v>
      </c>
      <c r="G45" s="11">
        <v>81</v>
      </c>
      <c r="H45" s="87"/>
      <c r="I45" s="85"/>
    </row>
    <row r="46" spans="1:9" ht="13.5" thickBot="1">
      <c r="A46" s="11"/>
      <c r="B46" s="50"/>
      <c r="C46" s="80"/>
      <c r="D46" s="11"/>
      <c r="E46" s="11"/>
      <c r="F46" s="11"/>
      <c r="G46" s="11"/>
      <c r="H46" s="88">
        <f>SUM(G41:G45)</f>
        <v>431</v>
      </c>
      <c r="I46" s="85"/>
    </row>
    <row r="47" spans="1:9" ht="13.5" thickTop="1">
      <c r="A47" s="11">
        <v>8</v>
      </c>
      <c r="B47" s="50" t="s">
        <v>50</v>
      </c>
      <c r="C47" s="80" t="s">
        <v>354</v>
      </c>
      <c r="D47" s="12" t="s">
        <v>15</v>
      </c>
      <c r="E47" s="12" t="s">
        <v>39</v>
      </c>
      <c r="F47" s="12">
        <v>35</v>
      </c>
      <c r="G47" s="11">
        <v>90</v>
      </c>
      <c r="H47" s="87"/>
      <c r="I47" s="85">
        <v>30</v>
      </c>
    </row>
    <row r="48" spans="1:9" ht="12.75">
      <c r="A48" s="11"/>
      <c r="B48" s="50"/>
      <c r="C48" s="80"/>
      <c r="D48" s="12" t="s">
        <v>119</v>
      </c>
      <c r="E48" s="12" t="s">
        <v>76</v>
      </c>
      <c r="F48" s="12">
        <v>43</v>
      </c>
      <c r="G48" s="11">
        <v>99</v>
      </c>
      <c r="H48" s="87"/>
      <c r="I48" s="85"/>
    </row>
    <row r="49" spans="1:9" ht="12.75">
      <c r="A49" s="11"/>
      <c r="B49" s="50"/>
      <c r="C49" s="80"/>
      <c r="D49" s="12" t="s">
        <v>3</v>
      </c>
      <c r="E49" s="12" t="s">
        <v>355</v>
      </c>
      <c r="F49" s="12">
        <v>95</v>
      </c>
      <c r="G49" s="11">
        <v>88</v>
      </c>
      <c r="H49" s="87"/>
      <c r="I49" s="85"/>
    </row>
    <row r="50" spans="1:9" ht="12.75">
      <c r="A50" s="11"/>
      <c r="B50" s="50"/>
      <c r="C50" s="80"/>
      <c r="D50" s="12" t="s">
        <v>78</v>
      </c>
      <c r="E50" s="12" t="s">
        <v>31</v>
      </c>
      <c r="F50" s="12">
        <v>94</v>
      </c>
      <c r="G50" s="11">
        <v>79</v>
      </c>
      <c r="H50" s="87"/>
      <c r="I50" s="85"/>
    </row>
    <row r="51" spans="1:9" ht="12.75">
      <c r="A51" s="11"/>
      <c r="B51" s="50"/>
      <c r="C51" s="80"/>
      <c r="D51" s="12" t="s">
        <v>170</v>
      </c>
      <c r="E51" s="12" t="s">
        <v>34</v>
      </c>
      <c r="F51" s="12">
        <v>93</v>
      </c>
      <c r="G51" s="11">
        <v>74</v>
      </c>
      <c r="H51" s="87"/>
      <c r="I51" s="85"/>
    </row>
    <row r="52" spans="1:9" ht="13.5" thickBot="1">
      <c r="A52" s="11"/>
      <c r="B52" s="50"/>
      <c r="C52" s="80"/>
      <c r="D52" s="11"/>
      <c r="E52" s="11"/>
      <c r="F52" s="11"/>
      <c r="G52" s="11"/>
      <c r="H52" s="88">
        <f>SUM(G47:G51)</f>
        <v>430</v>
      </c>
      <c r="I52" s="85"/>
    </row>
    <row r="53" spans="1:9" ht="13.5" thickTop="1">
      <c r="A53" s="11">
        <v>9</v>
      </c>
      <c r="B53" s="50" t="s">
        <v>52</v>
      </c>
      <c r="C53" s="80" t="s">
        <v>218</v>
      </c>
      <c r="D53" s="12" t="s">
        <v>227</v>
      </c>
      <c r="E53" s="12" t="s">
        <v>228</v>
      </c>
      <c r="F53" s="12">
        <v>93</v>
      </c>
      <c r="G53" s="11">
        <v>79</v>
      </c>
      <c r="H53" s="87"/>
      <c r="I53" s="85">
        <v>25</v>
      </c>
    </row>
    <row r="54" spans="1:9" ht="12.75">
      <c r="A54" s="11"/>
      <c r="B54" s="50"/>
      <c r="C54" s="80"/>
      <c r="D54" s="12" t="s">
        <v>145</v>
      </c>
      <c r="E54" s="12" t="s">
        <v>146</v>
      </c>
      <c r="F54" s="12">
        <v>91</v>
      </c>
      <c r="G54" s="11">
        <v>84</v>
      </c>
      <c r="H54" s="87"/>
      <c r="I54" s="85"/>
    </row>
    <row r="55" spans="1:9" ht="12.75">
      <c r="A55" s="11"/>
      <c r="B55" s="50"/>
      <c r="C55" s="80"/>
      <c r="D55" s="12" t="s">
        <v>15</v>
      </c>
      <c r="E55" s="12" t="s">
        <v>144</v>
      </c>
      <c r="F55" s="12">
        <v>90</v>
      </c>
      <c r="G55" s="11">
        <v>83</v>
      </c>
      <c r="H55" s="87"/>
      <c r="I55" s="85"/>
    </row>
    <row r="56" spans="1:9" ht="12.75">
      <c r="A56" s="11"/>
      <c r="B56" s="50"/>
      <c r="C56" s="80"/>
      <c r="D56" s="12" t="s">
        <v>8</v>
      </c>
      <c r="E56" s="12" t="s">
        <v>31</v>
      </c>
      <c r="F56" s="12">
        <v>56</v>
      </c>
      <c r="G56" s="11">
        <v>91</v>
      </c>
      <c r="H56" s="87"/>
      <c r="I56" s="85"/>
    </row>
    <row r="57" spans="1:9" ht="12.75">
      <c r="A57" s="11"/>
      <c r="B57" s="50"/>
      <c r="C57" s="80"/>
      <c r="D57" s="12" t="s">
        <v>78</v>
      </c>
      <c r="E57" s="12" t="s">
        <v>76</v>
      </c>
      <c r="F57" s="12">
        <v>36</v>
      </c>
      <c r="G57" s="11">
        <v>90</v>
      </c>
      <c r="H57" s="87"/>
      <c r="I57" s="85"/>
    </row>
    <row r="58" spans="1:9" ht="13.5" thickBot="1">
      <c r="A58" s="11"/>
      <c r="B58" s="50"/>
      <c r="C58" s="80"/>
      <c r="D58" s="11"/>
      <c r="E58" s="11"/>
      <c r="F58" s="11"/>
      <c r="G58" s="11"/>
      <c r="H58" s="88">
        <f>SUM(G53:G57)</f>
        <v>427</v>
      </c>
      <c r="I58" s="85"/>
    </row>
    <row r="59" spans="1:9" ht="13.5" thickTop="1">
      <c r="A59" s="11">
        <v>10</v>
      </c>
      <c r="B59" s="50" t="s">
        <v>263</v>
      </c>
      <c r="C59" s="80" t="s">
        <v>173</v>
      </c>
      <c r="D59" s="12" t="s">
        <v>59</v>
      </c>
      <c r="E59" s="12" t="s">
        <v>75</v>
      </c>
      <c r="F59" s="12">
        <v>82</v>
      </c>
      <c r="G59" s="11">
        <v>97</v>
      </c>
      <c r="H59" s="87"/>
      <c r="I59" s="85">
        <v>25</v>
      </c>
    </row>
    <row r="60" spans="1:9" ht="12.75">
      <c r="A60" s="11"/>
      <c r="B60" s="50"/>
      <c r="C60" s="80"/>
      <c r="D60" s="12" t="s">
        <v>59</v>
      </c>
      <c r="E60" s="12" t="s">
        <v>95</v>
      </c>
      <c r="F60" s="12">
        <v>50</v>
      </c>
      <c r="G60" s="11">
        <v>95</v>
      </c>
      <c r="H60" s="87"/>
      <c r="I60" s="85"/>
    </row>
    <row r="61" spans="1:9" ht="12.75">
      <c r="A61" s="11"/>
      <c r="B61" s="50"/>
      <c r="C61" s="80"/>
      <c r="D61" s="12" t="s">
        <v>84</v>
      </c>
      <c r="E61" s="12" t="s">
        <v>36</v>
      </c>
      <c r="F61" s="12">
        <v>94</v>
      </c>
      <c r="G61" s="11">
        <v>78</v>
      </c>
      <c r="H61" s="87"/>
      <c r="I61" s="85"/>
    </row>
    <row r="62" spans="1:9" ht="12.75">
      <c r="A62" s="11"/>
      <c r="B62" s="50"/>
      <c r="C62" s="80"/>
      <c r="D62" s="12" t="s">
        <v>84</v>
      </c>
      <c r="E62" s="12" t="s">
        <v>42</v>
      </c>
      <c r="F62" s="12">
        <v>97</v>
      </c>
      <c r="G62" s="11">
        <v>78</v>
      </c>
      <c r="H62" s="87"/>
      <c r="I62" s="85"/>
    </row>
    <row r="63" spans="1:9" ht="12.75">
      <c r="A63" s="11"/>
      <c r="B63" s="50"/>
      <c r="C63" s="80"/>
      <c r="D63" s="12" t="s">
        <v>59</v>
      </c>
      <c r="E63" s="12" t="s">
        <v>68</v>
      </c>
      <c r="F63" s="12">
        <v>97</v>
      </c>
      <c r="G63" s="11">
        <v>75</v>
      </c>
      <c r="H63" s="87"/>
      <c r="I63" s="85"/>
    </row>
    <row r="64" spans="1:9" ht="13.5" thickBot="1">
      <c r="A64" s="11"/>
      <c r="B64" s="50"/>
      <c r="C64" s="80"/>
      <c r="D64" s="11"/>
      <c r="E64" s="11"/>
      <c r="F64" s="11"/>
      <c r="G64" s="11"/>
      <c r="H64" s="88">
        <f>SUM(G59:G63)</f>
        <v>423</v>
      </c>
      <c r="I64" s="85"/>
    </row>
    <row r="65" spans="1:9" ht="13.5" thickTop="1">
      <c r="A65" s="11">
        <v>11</v>
      </c>
      <c r="B65" s="50" t="s">
        <v>50</v>
      </c>
      <c r="C65" s="80" t="s">
        <v>356</v>
      </c>
      <c r="D65" s="12" t="s">
        <v>62</v>
      </c>
      <c r="E65" s="12" t="s">
        <v>124</v>
      </c>
      <c r="F65" s="12">
        <v>51</v>
      </c>
      <c r="G65" s="11">
        <v>93</v>
      </c>
      <c r="H65" s="87"/>
      <c r="I65" s="85">
        <v>20</v>
      </c>
    </row>
    <row r="66" spans="1:9" ht="12.75">
      <c r="A66" s="11"/>
      <c r="B66" s="50"/>
      <c r="C66" s="80"/>
      <c r="D66" s="12" t="s">
        <v>62</v>
      </c>
      <c r="E66" s="12" t="s">
        <v>357</v>
      </c>
      <c r="F66" s="12">
        <v>49</v>
      </c>
      <c r="G66" s="11">
        <v>94</v>
      </c>
      <c r="H66" s="87"/>
      <c r="I66" s="85"/>
    </row>
    <row r="67" spans="1:9" ht="12.75">
      <c r="A67" s="11"/>
      <c r="B67" s="50"/>
      <c r="C67" s="80"/>
      <c r="D67" s="12" t="s">
        <v>201</v>
      </c>
      <c r="E67" s="12" t="s">
        <v>124</v>
      </c>
      <c r="F67" s="12">
        <v>89</v>
      </c>
      <c r="G67" s="11">
        <v>76</v>
      </c>
      <c r="H67" s="87"/>
      <c r="I67" s="85"/>
    </row>
    <row r="68" spans="1:9" ht="12.75">
      <c r="A68" s="11"/>
      <c r="B68" s="50"/>
      <c r="C68" s="80"/>
      <c r="D68" s="12" t="s">
        <v>59</v>
      </c>
      <c r="E68" s="12" t="s">
        <v>100</v>
      </c>
      <c r="F68" s="12">
        <v>88</v>
      </c>
      <c r="G68" s="11">
        <v>83</v>
      </c>
      <c r="H68" s="87"/>
      <c r="I68" s="85"/>
    </row>
    <row r="69" spans="1:9" ht="12.75">
      <c r="A69" s="11"/>
      <c r="B69" s="50"/>
      <c r="C69" s="80"/>
      <c r="D69" s="12" t="s">
        <v>230</v>
      </c>
      <c r="E69" s="12" t="s">
        <v>231</v>
      </c>
      <c r="F69" s="12">
        <v>87</v>
      </c>
      <c r="G69" s="11">
        <v>74</v>
      </c>
      <c r="H69" s="87"/>
      <c r="I69" s="85"/>
    </row>
    <row r="70" spans="1:9" ht="13.5" thickBot="1">
      <c r="A70" s="11"/>
      <c r="B70" s="50"/>
      <c r="C70" s="80"/>
      <c r="D70" s="11"/>
      <c r="E70" s="11"/>
      <c r="F70" s="11"/>
      <c r="G70" s="11"/>
      <c r="H70" s="88">
        <f>SUM(G65:G69)</f>
        <v>420</v>
      </c>
      <c r="I70" s="85"/>
    </row>
    <row r="71" spans="1:9" ht="13.5" thickTop="1">
      <c r="A71" s="11">
        <v>12</v>
      </c>
      <c r="B71" s="50" t="s">
        <v>353</v>
      </c>
      <c r="C71" s="50" t="s">
        <v>217</v>
      </c>
      <c r="D71" s="12" t="s">
        <v>326</v>
      </c>
      <c r="E71" s="12" t="s">
        <v>101</v>
      </c>
      <c r="F71" s="12">
        <v>98</v>
      </c>
      <c r="G71" s="11">
        <v>83</v>
      </c>
      <c r="H71" s="87"/>
      <c r="I71" s="85">
        <v>20</v>
      </c>
    </row>
    <row r="72" spans="1:9" ht="12.75">
      <c r="A72" s="11"/>
      <c r="B72" s="50"/>
      <c r="C72" s="80"/>
      <c r="D72" s="12" t="s">
        <v>207</v>
      </c>
      <c r="E72" s="12" t="s">
        <v>133</v>
      </c>
      <c r="F72" s="12">
        <v>46</v>
      </c>
      <c r="G72" s="11">
        <v>91</v>
      </c>
      <c r="H72" s="87"/>
      <c r="I72" s="85"/>
    </row>
    <row r="73" spans="1:9" ht="12.75">
      <c r="A73" s="11"/>
      <c r="B73" s="50"/>
      <c r="C73" s="80"/>
      <c r="D73" s="12" t="s">
        <v>226</v>
      </c>
      <c r="E73" s="12" t="s">
        <v>329</v>
      </c>
      <c r="F73" s="12">
        <v>93</v>
      </c>
      <c r="G73" s="11">
        <v>74</v>
      </c>
      <c r="H73" s="87"/>
      <c r="I73" s="85"/>
    </row>
    <row r="74" spans="1:9" ht="12.75">
      <c r="A74" s="11"/>
      <c r="B74" s="50"/>
      <c r="C74" s="80"/>
      <c r="D74" s="12" t="s">
        <v>327</v>
      </c>
      <c r="E74" s="12" t="s">
        <v>34</v>
      </c>
      <c r="F74" s="12">
        <v>98</v>
      </c>
      <c r="G74" s="11">
        <v>79</v>
      </c>
      <c r="H74" s="87"/>
      <c r="I74" s="85"/>
    </row>
    <row r="75" spans="1:9" ht="12.75">
      <c r="A75" s="11"/>
      <c r="B75" s="50"/>
      <c r="C75" s="80"/>
      <c r="D75" s="12" t="s">
        <v>120</v>
      </c>
      <c r="E75" s="12" t="s">
        <v>39</v>
      </c>
      <c r="F75" s="12">
        <v>43</v>
      </c>
      <c r="G75" s="11">
        <v>85</v>
      </c>
      <c r="H75" s="87"/>
      <c r="I75" s="85"/>
    </row>
    <row r="76" spans="1:9" ht="13.5" thickBot="1">
      <c r="A76" s="11"/>
      <c r="B76" s="50"/>
      <c r="C76" s="80"/>
      <c r="D76" s="11"/>
      <c r="E76" s="11"/>
      <c r="F76" s="11"/>
      <c r="G76" s="11"/>
      <c r="H76" s="88">
        <f>SUM(G71:G75)</f>
        <v>412</v>
      </c>
      <c r="I76" s="85"/>
    </row>
    <row r="77" spans="1:9" ht="13.5" thickTop="1">
      <c r="A77" s="11">
        <v>13</v>
      </c>
      <c r="B77" s="50" t="s">
        <v>50</v>
      </c>
      <c r="C77" s="80" t="s">
        <v>358</v>
      </c>
      <c r="D77" s="12" t="s">
        <v>201</v>
      </c>
      <c r="E77" s="12" t="s">
        <v>100</v>
      </c>
      <c r="F77" s="12">
        <v>83</v>
      </c>
      <c r="G77" s="11">
        <v>88</v>
      </c>
      <c r="H77" s="87"/>
      <c r="I77" s="85">
        <v>20</v>
      </c>
    </row>
    <row r="78" spans="1:9" ht="12.75">
      <c r="A78" s="11"/>
      <c r="B78" s="50"/>
      <c r="C78" s="80"/>
      <c r="D78" s="12" t="s">
        <v>166</v>
      </c>
      <c r="E78" s="12" t="s">
        <v>167</v>
      </c>
      <c r="F78" s="12">
        <v>43</v>
      </c>
      <c r="G78" s="11">
        <v>83</v>
      </c>
      <c r="H78" s="87"/>
      <c r="I78" s="85"/>
    </row>
    <row r="79" spans="1:9" ht="12.75">
      <c r="A79" s="11"/>
      <c r="B79" s="50"/>
      <c r="C79" s="80"/>
      <c r="D79" s="12" t="s">
        <v>271</v>
      </c>
      <c r="E79" s="12" t="s">
        <v>28</v>
      </c>
      <c r="F79" s="12">
        <v>95</v>
      </c>
      <c r="G79" s="11">
        <v>69</v>
      </c>
      <c r="H79" s="87"/>
      <c r="I79" s="85"/>
    </row>
    <row r="80" spans="1:9" ht="12.75">
      <c r="A80" s="11"/>
      <c r="B80" s="50"/>
      <c r="C80" s="80"/>
      <c r="D80" s="12" t="s">
        <v>271</v>
      </c>
      <c r="E80" s="12" t="s">
        <v>72</v>
      </c>
      <c r="F80" s="12">
        <v>94</v>
      </c>
      <c r="G80" s="11">
        <v>87</v>
      </c>
      <c r="H80" s="87"/>
      <c r="I80" s="85"/>
    </row>
    <row r="81" spans="1:9" ht="12.75">
      <c r="A81" s="11"/>
      <c r="B81" s="50"/>
      <c r="C81" s="80"/>
      <c r="D81" s="12" t="s">
        <v>164</v>
      </c>
      <c r="E81" s="12" t="s">
        <v>211</v>
      </c>
      <c r="F81" s="12">
        <v>93</v>
      </c>
      <c r="G81" s="11">
        <v>80</v>
      </c>
      <c r="H81" s="87"/>
      <c r="I81" s="85"/>
    </row>
    <row r="82" spans="1:9" ht="13.5" thickBot="1">
      <c r="A82" s="11"/>
      <c r="B82" s="50"/>
      <c r="C82" s="80"/>
      <c r="D82" s="11"/>
      <c r="E82" s="11"/>
      <c r="F82" s="11"/>
      <c r="G82" s="11"/>
      <c r="H82" s="88">
        <f>SUM(G77:G81)</f>
        <v>407</v>
      </c>
      <c r="I82" s="85"/>
    </row>
    <row r="83" spans="1:9" ht="13.5" thickTop="1">
      <c r="A83" s="11">
        <v>14</v>
      </c>
      <c r="B83" s="50" t="s">
        <v>52</v>
      </c>
      <c r="C83" s="80" t="s">
        <v>151</v>
      </c>
      <c r="D83" s="12" t="s">
        <v>289</v>
      </c>
      <c r="E83" s="12" t="s">
        <v>281</v>
      </c>
      <c r="F83" s="12">
        <v>92</v>
      </c>
      <c r="G83" s="11">
        <v>77</v>
      </c>
      <c r="H83" s="87"/>
      <c r="I83" s="85">
        <v>15</v>
      </c>
    </row>
    <row r="84" spans="1:9" ht="12.75">
      <c r="A84" s="11"/>
      <c r="B84" s="50"/>
      <c r="C84" s="80"/>
      <c r="D84" s="12" t="s">
        <v>283</v>
      </c>
      <c r="E84" s="12" t="s">
        <v>284</v>
      </c>
      <c r="F84" s="12">
        <v>92</v>
      </c>
      <c r="G84" s="11">
        <v>72</v>
      </c>
      <c r="H84" s="87"/>
      <c r="I84" s="85"/>
    </row>
    <row r="85" spans="1:9" ht="12.75">
      <c r="A85" s="11"/>
      <c r="B85" s="50"/>
      <c r="C85" s="80"/>
      <c r="D85" s="12" t="s">
        <v>242</v>
      </c>
      <c r="E85" s="12" t="s">
        <v>243</v>
      </c>
      <c r="F85" s="12">
        <v>92</v>
      </c>
      <c r="G85" s="11">
        <v>74</v>
      </c>
      <c r="H85" s="87"/>
      <c r="I85" s="85"/>
    </row>
    <row r="86" spans="1:9" ht="12.75">
      <c r="A86" s="11"/>
      <c r="B86" s="50"/>
      <c r="C86" s="80"/>
      <c r="D86" s="12" t="s">
        <v>63</v>
      </c>
      <c r="E86" s="12" t="s">
        <v>290</v>
      </c>
      <c r="F86" s="12">
        <v>57</v>
      </c>
      <c r="G86" s="11">
        <v>92</v>
      </c>
      <c r="H86" s="87"/>
      <c r="I86" s="85"/>
    </row>
    <row r="87" spans="1:9" ht="12.75">
      <c r="A87" s="11"/>
      <c r="B87" s="50"/>
      <c r="C87" s="80"/>
      <c r="D87" s="12" t="s">
        <v>63</v>
      </c>
      <c r="E87" s="12" t="s">
        <v>93</v>
      </c>
      <c r="F87" s="12">
        <v>45</v>
      </c>
      <c r="G87" s="11">
        <v>87</v>
      </c>
      <c r="H87" s="87"/>
      <c r="I87" s="85"/>
    </row>
    <row r="88" spans="1:9" ht="13.5" thickBot="1">
      <c r="A88" s="11"/>
      <c r="B88" s="50"/>
      <c r="C88" s="80"/>
      <c r="D88" s="11"/>
      <c r="E88" s="11"/>
      <c r="F88" s="11"/>
      <c r="G88" s="11"/>
      <c r="H88" s="88">
        <f>SUM(G83:G87)</f>
        <v>402</v>
      </c>
      <c r="I88" s="85"/>
    </row>
    <row r="89" spans="1:9" ht="13.5" thickTop="1">
      <c r="A89" s="11">
        <v>15</v>
      </c>
      <c r="B89" s="50" t="s">
        <v>52</v>
      </c>
      <c r="C89" s="80" t="s">
        <v>154</v>
      </c>
      <c r="D89" s="12" t="s">
        <v>320</v>
      </c>
      <c r="E89" s="12" t="s">
        <v>321</v>
      </c>
      <c r="F89" s="12">
        <v>96</v>
      </c>
      <c r="G89" s="11">
        <v>70</v>
      </c>
      <c r="H89" s="87"/>
      <c r="I89" s="85">
        <v>15</v>
      </c>
    </row>
    <row r="90" spans="1:9" ht="12.75">
      <c r="A90" s="11"/>
      <c r="B90" s="50"/>
      <c r="C90" s="80"/>
      <c r="D90" s="12" t="s">
        <v>8</v>
      </c>
      <c r="E90" s="12" t="s">
        <v>322</v>
      </c>
      <c r="F90" s="12">
        <v>93</v>
      </c>
      <c r="G90" s="11">
        <v>68</v>
      </c>
      <c r="H90" s="87"/>
      <c r="I90" s="85"/>
    </row>
    <row r="91" spans="1:9" ht="12.75">
      <c r="A91" s="11"/>
      <c r="B91" s="50"/>
      <c r="C91" s="80"/>
      <c r="D91" s="12" t="s">
        <v>318</v>
      </c>
      <c r="E91" s="12" t="s">
        <v>319</v>
      </c>
      <c r="F91" s="12">
        <v>91</v>
      </c>
      <c r="G91" s="11">
        <v>72</v>
      </c>
      <c r="H91" s="87"/>
      <c r="I91" s="85"/>
    </row>
    <row r="92" spans="1:9" ht="12.75">
      <c r="A92" s="11"/>
      <c r="B92" s="50"/>
      <c r="C92" s="80"/>
      <c r="D92" s="12" t="s">
        <v>8</v>
      </c>
      <c r="E92" s="12" t="s">
        <v>124</v>
      </c>
      <c r="F92" s="12">
        <v>49</v>
      </c>
      <c r="G92" s="11">
        <v>93</v>
      </c>
      <c r="H92" s="87"/>
      <c r="I92" s="85"/>
    </row>
    <row r="93" spans="1:9" ht="12.75">
      <c r="A93" s="11"/>
      <c r="B93" s="50"/>
      <c r="C93" s="80"/>
      <c r="D93" s="12" t="s">
        <v>1</v>
      </c>
      <c r="E93" s="12" t="s">
        <v>40</v>
      </c>
      <c r="F93" s="12">
        <v>41</v>
      </c>
      <c r="G93" s="11">
        <v>88</v>
      </c>
      <c r="H93" s="87"/>
      <c r="I93" s="85"/>
    </row>
    <row r="94" spans="1:9" ht="13.5" thickBot="1">
      <c r="A94" s="11"/>
      <c r="B94" s="50"/>
      <c r="C94" s="80"/>
      <c r="D94" s="11"/>
      <c r="E94" s="11"/>
      <c r="F94" s="11"/>
      <c r="G94" s="11"/>
      <c r="H94" s="88">
        <f>SUM(G89:G93)</f>
        <v>391</v>
      </c>
      <c r="I94" s="85"/>
    </row>
    <row r="95" spans="1:9" ht="13.5" thickTop="1">
      <c r="A95" s="11">
        <v>16</v>
      </c>
      <c r="B95" s="50" t="s">
        <v>52</v>
      </c>
      <c r="C95" s="80" t="s">
        <v>234</v>
      </c>
      <c r="D95" s="12" t="s">
        <v>229</v>
      </c>
      <c r="E95" s="12" t="s">
        <v>33</v>
      </c>
      <c r="F95" s="12">
        <v>93</v>
      </c>
      <c r="G95" s="11">
        <v>77</v>
      </c>
      <c r="H95" s="87"/>
      <c r="I95" s="85">
        <v>10</v>
      </c>
    </row>
    <row r="96" spans="1:9" ht="12.75">
      <c r="A96" s="11"/>
      <c r="B96" s="50"/>
      <c r="C96" s="80"/>
      <c r="D96" s="12" t="s">
        <v>287</v>
      </c>
      <c r="E96" s="12" t="s">
        <v>288</v>
      </c>
      <c r="F96" s="12">
        <v>91</v>
      </c>
      <c r="G96" s="11">
        <v>60</v>
      </c>
      <c r="H96" s="87"/>
      <c r="I96" s="85"/>
    </row>
    <row r="97" spans="1:9" ht="12.75">
      <c r="A97" s="11"/>
      <c r="B97" s="50"/>
      <c r="C97" s="80"/>
      <c r="D97" s="12" t="s">
        <v>157</v>
      </c>
      <c r="E97" s="12" t="s">
        <v>158</v>
      </c>
      <c r="F97" s="12">
        <v>90</v>
      </c>
      <c r="G97" s="11">
        <v>80</v>
      </c>
      <c r="H97" s="87"/>
      <c r="I97" s="85"/>
    </row>
    <row r="98" spans="1:9" ht="12.75">
      <c r="A98" s="11"/>
      <c r="B98" s="50"/>
      <c r="C98" s="80"/>
      <c r="D98" s="12" t="s">
        <v>82</v>
      </c>
      <c r="E98" s="12" t="s">
        <v>65</v>
      </c>
      <c r="F98" s="12">
        <v>33</v>
      </c>
      <c r="G98" s="11">
        <v>83</v>
      </c>
      <c r="H98" s="87"/>
      <c r="I98" s="85"/>
    </row>
    <row r="99" spans="1:9" ht="12.75">
      <c r="A99" s="11"/>
      <c r="B99" s="50"/>
      <c r="C99" s="80"/>
      <c r="D99" s="12" t="s">
        <v>12</v>
      </c>
      <c r="E99" s="12" t="s">
        <v>23</v>
      </c>
      <c r="F99" s="12">
        <v>59</v>
      </c>
      <c r="G99" s="11">
        <v>81</v>
      </c>
      <c r="H99" s="87"/>
      <c r="I99" s="85"/>
    </row>
    <row r="100" spans="1:9" ht="13.5" thickBot="1">
      <c r="A100" s="11"/>
      <c r="B100" s="50"/>
      <c r="C100" s="80"/>
      <c r="D100" s="11"/>
      <c r="E100" s="11"/>
      <c r="F100" s="11"/>
      <c r="G100" s="11"/>
      <c r="H100" s="88">
        <f>SUM(G95:G99)</f>
        <v>381</v>
      </c>
      <c r="I100" s="85"/>
    </row>
    <row r="101" spans="1:9" ht="13.5" thickTop="1">
      <c r="A101" s="11">
        <v>17</v>
      </c>
      <c r="B101" s="50" t="s">
        <v>52</v>
      </c>
      <c r="C101" s="80" t="s">
        <v>143</v>
      </c>
      <c r="D101" s="12" t="s">
        <v>1</v>
      </c>
      <c r="E101" s="12" t="s">
        <v>155</v>
      </c>
      <c r="F101" s="12">
        <v>93</v>
      </c>
      <c r="G101" s="11">
        <v>63</v>
      </c>
      <c r="H101" s="87"/>
      <c r="I101" s="85">
        <v>10</v>
      </c>
    </row>
    <row r="102" spans="1:9" ht="12.75">
      <c r="A102" s="11"/>
      <c r="B102" s="50"/>
      <c r="C102" s="80"/>
      <c r="D102" s="12" t="s">
        <v>317</v>
      </c>
      <c r="E102" s="12" t="s">
        <v>24</v>
      </c>
      <c r="F102" s="12">
        <v>92</v>
      </c>
      <c r="G102" s="11">
        <v>74</v>
      </c>
      <c r="H102" s="87"/>
      <c r="I102" s="85"/>
    </row>
    <row r="103" spans="1:9" ht="12.75">
      <c r="A103" s="11"/>
      <c r="B103" s="50"/>
      <c r="C103" s="80"/>
      <c r="D103" s="12" t="s">
        <v>156</v>
      </c>
      <c r="E103" s="12" t="s">
        <v>155</v>
      </c>
      <c r="F103" s="12">
        <v>91</v>
      </c>
      <c r="G103" s="11">
        <v>66</v>
      </c>
      <c r="H103" s="87"/>
      <c r="I103" s="85"/>
    </row>
    <row r="104" spans="1:9" ht="12.75">
      <c r="A104" s="11"/>
      <c r="B104" s="50"/>
      <c r="C104" s="80"/>
      <c r="D104" s="12" t="s">
        <v>15</v>
      </c>
      <c r="E104" s="12" t="s">
        <v>39</v>
      </c>
      <c r="F104" s="12">
        <v>57</v>
      </c>
      <c r="G104" s="11">
        <v>71</v>
      </c>
      <c r="H104" s="87"/>
      <c r="I104" s="85"/>
    </row>
    <row r="105" spans="1:9" ht="12.75">
      <c r="A105" s="11"/>
      <c r="B105" s="50"/>
      <c r="C105" s="80"/>
      <c r="D105" s="12" t="s">
        <v>8</v>
      </c>
      <c r="E105" s="12" t="s">
        <v>39</v>
      </c>
      <c r="F105" s="12">
        <v>39</v>
      </c>
      <c r="G105" s="11">
        <v>88</v>
      </c>
      <c r="H105" s="87"/>
      <c r="I105" s="85"/>
    </row>
    <row r="106" spans="1:9" ht="13.5" thickBot="1">
      <c r="A106" s="11"/>
      <c r="B106" s="50"/>
      <c r="C106" s="80"/>
      <c r="D106" s="11"/>
      <c r="E106" s="11"/>
      <c r="F106" s="11"/>
      <c r="G106" s="11"/>
      <c r="H106" s="88">
        <f>SUM(G101:G105)</f>
        <v>362</v>
      </c>
      <c r="I106" s="85"/>
    </row>
    <row r="107" spans="1:9" ht="14.25" thickBot="1" thickTop="1">
      <c r="A107" s="11"/>
      <c r="B107" s="11"/>
      <c r="C107" s="80"/>
      <c r="D107" s="11"/>
      <c r="E107" s="11"/>
      <c r="F107" s="11"/>
      <c r="G107" s="11"/>
      <c r="H107" s="87"/>
      <c r="I107" s="86">
        <f>SUM(I5:I106)</f>
        <v>600</v>
      </c>
    </row>
    <row r="108" spans="1:9" ht="13.5" thickTop="1">
      <c r="A108" s="11"/>
      <c r="B108" s="11"/>
      <c r="C108" s="80"/>
      <c r="D108" s="11"/>
      <c r="E108" s="11"/>
      <c r="F108" s="11"/>
      <c r="G108" s="11"/>
      <c r="H108" s="87"/>
      <c r="I108" s="138"/>
    </row>
    <row r="110" ht="23.25">
      <c r="B110" s="20" t="s">
        <v>197</v>
      </c>
    </row>
    <row r="113" spans="2:8" ht="12.75">
      <c r="B113" s="50" t="s">
        <v>214</v>
      </c>
      <c r="C113" s="80" t="s">
        <v>216</v>
      </c>
      <c r="D113" s="12" t="s">
        <v>225</v>
      </c>
      <c r="E113" s="12" t="s">
        <v>69</v>
      </c>
      <c r="F113" s="12">
        <v>95</v>
      </c>
      <c r="G113" s="11">
        <v>83</v>
      </c>
      <c r="H113" s="87"/>
    </row>
    <row r="114" spans="2:8" ht="12.75">
      <c r="B114" s="50"/>
      <c r="C114" s="80"/>
      <c r="D114" s="12" t="s">
        <v>296</v>
      </c>
      <c r="E114" s="12" t="s">
        <v>297</v>
      </c>
      <c r="F114" s="12">
        <v>91</v>
      </c>
      <c r="G114" s="11">
        <v>0</v>
      </c>
      <c r="H114" s="87"/>
    </row>
    <row r="115" spans="2:8" ht="12.75">
      <c r="B115" s="50"/>
      <c r="C115" s="80"/>
      <c r="D115" s="12" t="s">
        <v>85</v>
      </c>
      <c r="E115" s="12" t="s">
        <v>112</v>
      </c>
      <c r="F115" s="12">
        <v>53</v>
      </c>
      <c r="G115" s="11">
        <v>91</v>
      </c>
      <c r="H115" s="87"/>
    </row>
    <row r="116" spans="2:8" ht="12.75">
      <c r="B116" s="50"/>
      <c r="C116" s="80"/>
      <c r="D116" s="12" t="s">
        <v>85</v>
      </c>
      <c r="E116" s="12" t="s">
        <v>98</v>
      </c>
      <c r="F116" s="12">
        <v>57</v>
      </c>
      <c r="G116" s="11">
        <v>96</v>
      </c>
      <c r="H116" s="87"/>
    </row>
    <row r="117" spans="2:8" ht="12.75">
      <c r="B117" s="50"/>
      <c r="C117" s="80"/>
      <c r="D117" s="12" t="s">
        <v>195</v>
      </c>
      <c r="E117" s="12" t="s">
        <v>97</v>
      </c>
      <c r="F117" s="12">
        <v>94</v>
      </c>
      <c r="G117" s="11">
        <v>80</v>
      </c>
      <c r="H117" s="87"/>
    </row>
    <row r="118" spans="2:8" ht="13.5" thickBot="1">
      <c r="B118" s="50"/>
      <c r="C118" s="80"/>
      <c r="D118" s="11"/>
      <c r="E118" s="11"/>
      <c r="F118" s="11"/>
      <c r="G118" s="11"/>
      <c r="H118" s="88">
        <f>SUM(G113:G117)</f>
        <v>350</v>
      </c>
    </row>
    <row r="119" spans="2:8" ht="13.5" thickTop="1">
      <c r="B119" s="50" t="s">
        <v>214</v>
      </c>
      <c r="C119" s="80" t="s">
        <v>264</v>
      </c>
      <c r="D119" s="12" t="s">
        <v>13</v>
      </c>
      <c r="E119" s="12" t="s">
        <v>37</v>
      </c>
      <c r="F119" s="12">
        <v>49</v>
      </c>
      <c r="G119" s="11">
        <v>82</v>
      </c>
      <c r="H119" s="87"/>
    </row>
    <row r="120" spans="2:8" ht="12.75">
      <c r="B120" s="50"/>
      <c r="C120" s="80"/>
      <c r="D120" s="12" t="s">
        <v>121</v>
      </c>
      <c r="E120" s="12" t="s">
        <v>125</v>
      </c>
      <c r="F120" s="12">
        <v>89</v>
      </c>
      <c r="G120" s="11">
        <v>88</v>
      </c>
      <c r="H120" s="87"/>
    </row>
    <row r="121" spans="2:8" ht="12.75">
      <c r="B121" s="50"/>
      <c r="C121" s="80"/>
      <c r="D121" s="12" t="s">
        <v>14</v>
      </c>
      <c r="E121" s="12" t="s">
        <v>359</v>
      </c>
      <c r="F121" s="12">
        <v>85</v>
      </c>
      <c r="G121" s="11">
        <v>0</v>
      </c>
      <c r="H121" s="87"/>
    </row>
    <row r="122" spans="2:8" ht="12.75">
      <c r="B122" s="50"/>
      <c r="C122" s="80"/>
      <c r="D122" s="12" t="s">
        <v>80</v>
      </c>
      <c r="E122" s="12" t="s">
        <v>27</v>
      </c>
      <c r="F122" s="12">
        <v>58</v>
      </c>
      <c r="G122" s="11">
        <v>84</v>
      </c>
      <c r="H122" s="87"/>
    </row>
    <row r="123" spans="2:8" ht="12.75">
      <c r="B123" s="50"/>
      <c r="C123" s="80"/>
      <c r="D123" s="12" t="s">
        <v>80</v>
      </c>
      <c r="E123" s="12" t="s">
        <v>96</v>
      </c>
      <c r="F123" s="12">
        <v>88</v>
      </c>
      <c r="G123" s="11">
        <v>80</v>
      </c>
      <c r="H123" s="87"/>
    </row>
    <row r="124" spans="2:8" ht="13.5" thickBot="1">
      <c r="B124" s="50"/>
      <c r="C124" s="80"/>
      <c r="D124" s="11"/>
      <c r="E124" s="11"/>
      <c r="F124" s="11"/>
      <c r="G124" s="11"/>
      <c r="H124" s="88">
        <f>SUM(G119:G123)</f>
        <v>334</v>
      </c>
    </row>
    <row r="125" spans="2:8" ht="13.5" thickTop="1">
      <c r="B125" s="50" t="s">
        <v>50</v>
      </c>
      <c r="C125" s="80" t="s">
        <v>360</v>
      </c>
      <c r="D125" s="12" t="s">
        <v>78</v>
      </c>
      <c r="E125" s="12" t="s">
        <v>357</v>
      </c>
      <c r="F125" s="12">
        <v>55</v>
      </c>
      <c r="G125" s="11">
        <v>82</v>
      </c>
      <c r="H125" s="87"/>
    </row>
    <row r="126" spans="2:8" ht="12.75">
      <c r="B126" s="50"/>
      <c r="C126" s="80"/>
      <c r="D126" s="12" t="s">
        <v>7</v>
      </c>
      <c r="E126" s="12" t="s">
        <v>29</v>
      </c>
      <c r="F126" s="12">
        <v>67</v>
      </c>
      <c r="G126" s="11">
        <v>91</v>
      </c>
      <c r="H126" s="87"/>
    </row>
    <row r="127" spans="2:8" ht="12.75">
      <c r="B127" s="50"/>
      <c r="C127" s="80"/>
      <c r="D127" s="12" t="s">
        <v>270</v>
      </c>
      <c r="E127" s="12" t="s">
        <v>29</v>
      </c>
      <c r="F127" s="12">
        <v>96</v>
      </c>
      <c r="G127" s="11">
        <v>0</v>
      </c>
      <c r="H127" s="87"/>
    </row>
    <row r="128" spans="2:8" ht="12.75">
      <c r="B128" s="50"/>
      <c r="C128" s="80"/>
      <c r="D128" s="12" t="s">
        <v>350</v>
      </c>
      <c r="E128" s="12" t="s">
        <v>28</v>
      </c>
      <c r="F128" s="12">
        <v>93</v>
      </c>
      <c r="G128" s="11">
        <v>75</v>
      </c>
      <c r="H128" s="87"/>
    </row>
    <row r="129" spans="2:8" ht="12.75">
      <c r="B129" s="50"/>
      <c r="C129" s="80"/>
      <c r="D129" s="12" t="s">
        <v>15</v>
      </c>
      <c r="E129" s="12" t="s">
        <v>346</v>
      </c>
      <c r="F129" s="12">
        <v>94</v>
      </c>
      <c r="G129" s="11">
        <v>80</v>
      </c>
      <c r="H129" s="87"/>
    </row>
    <row r="130" spans="2:8" ht="13.5" thickBot="1">
      <c r="B130" s="50"/>
      <c r="C130" s="80"/>
      <c r="D130" s="11"/>
      <c r="E130" s="11"/>
      <c r="F130" s="11"/>
      <c r="G130" s="11"/>
      <c r="H130" s="88">
        <f>SUM(G125:G129)</f>
        <v>328</v>
      </c>
    </row>
    <row r="131" spans="2:8" ht="13.5" thickTop="1">
      <c r="B131" s="50" t="s">
        <v>52</v>
      </c>
      <c r="C131" s="80" t="s">
        <v>361</v>
      </c>
      <c r="D131" s="12" t="s">
        <v>315</v>
      </c>
      <c r="E131" s="12" t="s">
        <v>316</v>
      </c>
      <c r="F131" s="12">
        <v>96</v>
      </c>
      <c r="G131" s="11">
        <v>85</v>
      </c>
      <c r="H131" s="87"/>
    </row>
    <row r="132" spans="2:8" ht="12.75">
      <c r="B132" s="50"/>
      <c r="C132" s="80"/>
      <c r="D132" s="12" t="s">
        <v>145</v>
      </c>
      <c r="E132" s="12" t="s">
        <v>323</v>
      </c>
      <c r="F132" s="12">
        <v>96</v>
      </c>
      <c r="G132" s="11">
        <v>65</v>
      </c>
      <c r="H132" s="87"/>
    </row>
    <row r="133" spans="2:8" ht="12.75">
      <c r="B133" s="50"/>
      <c r="C133" s="80"/>
      <c r="D133" s="12" t="s">
        <v>286</v>
      </c>
      <c r="E133" s="12" t="s">
        <v>150</v>
      </c>
      <c r="F133" s="12">
        <v>95</v>
      </c>
      <c r="G133" s="11">
        <v>62</v>
      </c>
      <c r="H133" s="87"/>
    </row>
    <row r="134" spans="2:8" ht="12.75">
      <c r="B134" s="50"/>
      <c r="C134" s="80"/>
      <c r="D134" s="12" t="s">
        <v>3</v>
      </c>
      <c r="E134" s="12" t="s">
        <v>27</v>
      </c>
      <c r="F134" s="12">
        <v>82</v>
      </c>
      <c r="G134" s="11">
        <v>83</v>
      </c>
      <c r="H134" s="87"/>
    </row>
    <row r="135" spans="2:8" ht="12.75">
      <c r="B135" s="50"/>
      <c r="C135" s="80"/>
      <c r="D135" s="12" t="s">
        <v>226</v>
      </c>
      <c r="E135" s="12" t="s">
        <v>176</v>
      </c>
      <c r="F135" s="12">
        <v>44</v>
      </c>
      <c r="G135" s="11">
        <v>0</v>
      </c>
      <c r="H135" s="87"/>
    </row>
    <row r="136" spans="2:8" ht="13.5" thickBot="1">
      <c r="B136" s="50"/>
      <c r="C136" s="80"/>
      <c r="D136" s="11"/>
      <c r="E136" s="11"/>
      <c r="F136" s="11"/>
      <c r="G136" s="11"/>
      <c r="H136" s="88">
        <f>SUM(G131:G135)</f>
        <v>295</v>
      </c>
    </row>
    <row r="137" spans="2:8" ht="13.5" thickTop="1">
      <c r="B137" s="3"/>
      <c r="C137" s="106"/>
      <c r="D137" s="107"/>
      <c r="E137" s="107"/>
      <c r="F137" s="107"/>
      <c r="G137" s="3"/>
      <c r="H137" s="75"/>
    </row>
    <row r="138" spans="2:8" ht="12.75">
      <c r="B138" s="3"/>
      <c r="C138" s="106"/>
      <c r="D138" s="107"/>
      <c r="E138" s="107"/>
      <c r="F138" s="107"/>
      <c r="G138" s="3"/>
      <c r="H138" s="75"/>
    </row>
    <row r="139" spans="2:8" ht="12.75">
      <c r="B139" s="3"/>
      <c r="C139" s="106"/>
      <c r="D139" s="107"/>
      <c r="E139" s="107"/>
      <c r="F139" s="107"/>
      <c r="G139" s="3"/>
      <c r="H139" s="75"/>
    </row>
    <row r="140" spans="2:8" ht="12.75">
      <c r="B140" s="3"/>
      <c r="C140" s="106"/>
      <c r="D140" s="107"/>
      <c r="E140" s="107"/>
      <c r="F140" s="107"/>
      <c r="G140" s="3"/>
      <c r="H140" s="75"/>
    </row>
    <row r="141" spans="2:8" ht="12.75">
      <c r="B141" s="3"/>
      <c r="C141" s="106"/>
      <c r="D141" s="107"/>
      <c r="E141" s="107"/>
      <c r="F141" s="107"/>
      <c r="G141" s="3"/>
      <c r="H141" s="75"/>
    </row>
    <row r="142" spans="2:8" ht="12.75">
      <c r="B142" s="3"/>
      <c r="C142" s="106"/>
      <c r="D142" s="3"/>
      <c r="E142" s="3"/>
      <c r="F142" s="3"/>
      <c r="G142" s="3"/>
      <c r="H142" s="89"/>
    </row>
    <row r="143" spans="2:8" ht="12.75">
      <c r="B143" s="3"/>
      <c r="C143" s="106"/>
      <c r="D143" s="3"/>
      <c r="E143" s="3"/>
      <c r="F143" s="3"/>
      <c r="G143" s="3"/>
      <c r="H143" s="75"/>
    </row>
    <row r="144" spans="2:8" ht="12.75">
      <c r="B144" s="3"/>
      <c r="C144" s="106"/>
      <c r="D144" s="3"/>
      <c r="E144" s="3"/>
      <c r="F144" s="3"/>
      <c r="G144" s="3"/>
      <c r="H144" s="75"/>
    </row>
    <row r="145" spans="2:8" ht="12.75">
      <c r="B145" s="3"/>
      <c r="C145" s="106"/>
      <c r="D145" s="3"/>
      <c r="E145" s="3"/>
      <c r="F145" s="3"/>
      <c r="G145" s="3"/>
      <c r="H145" s="75"/>
    </row>
    <row r="146" spans="2:8" ht="12.75">
      <c r="B146" s="3"/>
      <c r="C146" s="106"/>
      <c r="D146" s="3"/>
      <c r="E146" s="3"/>
      <c r="F146" s="3"/>
      <c r="G146" s="3"/>
      <c r="H146" s="75"/>
    </row>
    <row r="147" spans="2:8" ht="12.75">
      <c r="B147" s="3"/>
      <c r="C147" s="106"/>
      <c r="D147" s="3"/>
      <c r="E147" s="3"/>
      <c r="F147" s="3"/>
      <c r="G147" s="3"/>
      <c r="H147" s="75"/>
    </row>
  </sheetData>
  <sheetProtection password="CCF0" sheet="1" objects="1" scenarios="1"/>
  <printOptions/>
  <pageMargins left="0.5905511811023623" right="0.5905511811023623" top="0.3937007874015748" bottom="0.3937007874015748" header="0.5118110236220472" footer="0.5118110236220472"/>
  <pageSetup fitToHeight="3" horizontalDpi="600" verticalDpi="600" orientation="portrait" paperSize="9" scale="98" r:id="rId1"/>
  <rowBreaks count="2" manualBreakCount="2">
    <brk id="58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elatron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Schlegel</dc:creator>
  <cp:keywords/>
  <dc:description/>
  <cp:lastModifiedBy>Ernst Zangger</cp:lastModifiedBy>
  <cp:lastPrinted>2009-05-21T22:12:11Z</cp:lastPrinted>
  <dcterms:created xsi:type="dcterms:W3CDTF">2004-05-03T05:06:28Z</dcterms:created>
  <dcterms:modified xsi:type="dcterms:W3CDTF">2012-01-01T17:06:38Z</dcterms:modified>
  <cp:category/>
  <cp:version/>
  <cp:contentType/>
  <cp:contentStatus/>
</cp:coreProperties>
</file>